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codeName="ThisWorkbook"/>
  <mc:AlternateContent xmlns:mc="http://schemas.openxmlformats.org/markup-compatibility/2006">
    <mc:Choice Requires="x15">
      <x15ac:absPath xmlns:x15ac="http://schemas.microsoft.com/office/spreadsheetml/2010/11/ac" url="/Users/alfonsomarin/ABM/MundoPyme/salud_financiera/"/>
    </mc:Choice>
  </mc:AlternateContent>
  <xr:revisionPtr revIDLastSave="0" documentId="13_ncr:1_{4E0085E2-281C-9545-84A7-1E8B3DD977A7}" xr6:coauthVersionLast="47" xr6:coauthVersionMax="47" xr10:uidLastSave="{00000000-0000-0000-0000-000000000000}"/>
  <bookViews>
    <workbookView xWindow="0" yWindow="0" windowWidth="25520" windowHeight="16280" tabRatio="591" xr2:uid="{00000000-000D-0000-FFFF-FFFF00000000}"/>
  </bookViews>
  <sheets>
    <sheet name="Salud financie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 l="1"/>
  <c r="G48" i="1"/>
  <c r="F48" i="1"/>
  <c r="D48" i="1"/>
  <c r="H47" i="1"/>
  <c r="G47" i="1"/>
  <c r="F47" i="1"/>
  <c r="D47" i="1"/>
  <c r="H46" i="1"/>
  <c r="G46" i="1"/>
  <c r="F46" i="1"/>
  <c r="D46" i="1"/>
  <c r="H45" i="1"/>
  <c r="G45" i="1"/>
  <c r="F45" i="1"/>
  <c r="D45" i="1"/>
  <c r="H44" i="1"/>
  <c r="G44" i="1"/>
  <c r="F44" i="1"/>
  <c r="D44" i="1"/>
  <c r="H43" i="1"/>
  <c r="G43" i="1"/>
  <c r="F43" i="1"/>
  <c r="D43" i="1"/>
  <c r="H41" i="1"/>
  <c r="G41" i="1"/>
  <c r="F41" i="1"/>
  <c r="D41" i="1"/>
  <c r="H40" i="1"/>
  <c r="G40" i="1"/>
  <c r="F40" i="1"/>
  <c r="D40" i="1"/>
  <c r="H39" i="1"/>
  <c r="G39" i="1"/>
  <c r="F39" i="1"/>
  <c r="D39" i="1"/>
  <c r="W32" i="1"/>
  <c r="V32" i="1"/>
  <c r="L32" i="1"/>
  <c r="J32" i="1"/>
  <c r="O31" i="1"/>
  <c r="N31" i="1"/>
  <c r="W30" i="1"/>
  <c r="V30" i="1"/>
  <c r="O30" i="1"/>
  <c r="N30" i="1"/>
  <c r="W29" i="1"/>
  <c r="V29" i="1"/>
  <c r="O29" i="1"/>
  <c r="N29" i="1"/>
  <c r="L29" i="1"/>
  <c r="E28" i="1"/>
  <c r="C28" i="1"/>
  <c r="W26" i="1"/>
  <c r="V26" i="1"/>
  <c r="W25" i="1"/>
  <c r="V25" i="1"/>
  <c r="H25" i="1"/>
  <c r="G25" i="1"/>
  <c r="W24" i="1"/>
  <c r="V24" i="1"/>
  <c r="H24" i="1"/>
  <c r="G24" i="1"/>
  <c r="H23" i="1"/>
  <c r="G23" i="1"/>
  <c r="L22" i="1"/>
  <c r="J22" i="1"/>
  <c r="H22" i="1"/>
  <c r="G22" i="1"/>
  <c r="W21" i="1"/>
  <c r="V21" i="1"/>
  <c r="H21" i="1"/>
  <c r="G21" i="1"/>
  <c r="O20" i="1"/>
  <c r="N20" i="1"/>
  <c r="H20" i="1"/>
  <c r="G20" i="1"/>
  <c r="L18" i="1"/>
  <c r="J18" i="1"/>
  <c r="C17" i="1"/>
  <c r="O16" i="1"/>
  <c r="N16" i="1"/>
  <c r="H16" i="1"/>
  <c r="G16" i="1"/>
  <c r="O15" i="1"/>
  <c r="N15" i="1"/>
  <c r="H15" i="1"/>
  <c r="G15" i="1"/>
  <c r="O14" i="1"/>
  <c r="N14" i="1"/>
  <c r="H14" i="1"/>
  <c r="G14" i="1"/>
  <c r="E30" i="1" l="1"/>
  <c r="C30" i="1"/>
  <c r="W33" i="1"/>
  <c r="V33" i="1"/>
  <c r="L33" i="1"/>
  <c r="J33" i="1"/>
  <c r="K32" i="1"/>
  <c r="O32" i="1"/>
  <c r="N32" i="1"/>
  <c r="M32" i="1"/>
  <c r="M29" i="1"/>
  <c r="H28" i="1"/>
  <c r="G28" i="1"/>
  <c r="W16" i="1"/>
  <c r="V16" i="1"/>
  <c r="O18" i="1"/>
  <c r="N18" i="1"/>
  <c r="M18" i="1"/>
  <c r="W15" i="1"/>
  <c r="V15" i="1"/>
  <c r="L24" i="1"/>
  <c r="J24" i="1"/>
  <c r="N22" i="1"/>
  <c r="O22" i="1"/>
  <c r="M22" i="1"/>
  <c r="K22" i="1"/>
  <c r="K18" i="1"/>
  <c r="W17" i="1"/>
  <c r="V17" i="1"/>
  <c r="H17" i="1"/>
  <c r="G17" i="1"/>
  <c r="H30" i="1" l="1"/>
  <c r="E33" i="1"/>
  <c r="G30" i="1"/>
  <c r="C33" i="1"/>
  <c r="M33" i="1"/>
  <c r="N33" i="1"/>
  <c r="M30" i="1"/>
  <c r="M31" i="1"/>
  <c r="M14" i="1"/>
  <c r="M15" i="1"/>
  <c r="M16" i="1"/>
  <c r="M20" i="1"/>
  <c r="O33" i="1"/>
  <c r="K30" i="1"/>
  <c r="K31" i="1"/>
  <c r="K33" i="1"/>
  <c r="K14" i="1"/>
  <c r="K15" i="1"/>
  <c r="K16" i="1"/>
  <c r="K20" i="1"/>
  <c r="K29" i="1"/>
  <c r="N24" i="1"/>
  <c r="O24" i="1"/>
  <c r="W19" i="1"/>
  <c r="W20" i="1"/>
  <c r="M24" i="1"/>
  <c r="V19" i="1"/>
  <c r="V20" i="1"/>
  <c r="K24" i="1"/>
  <c r="F28" i="1" l="1"/>
  <c r="F33" i="1"/>
  <c r="H33" i="1"/>
  <c r="L35" i="1"/>
  <c r="F17" i="1"/>
  <c r="F21" i="1"/>
  <c r="F23" i="1"/>
  <c r="W23" i="1"/>
  <c r="F25" i="1"/>
  <c r="F22" i="1"/>
  <c r="F24" i="1"/>
  <c r="F14" i="1"/>
  <c r="F15" i="1"/>
  <c r="F16" i="1"/>
  <c r="F20" i="1"/>
  <c r="W28" i="1"/>
  <c r="D28" i="1"/>
  <c r="D17" i="1"/>
  <c r="D33" i="1"/>
  <c r="G33" i="1"/>
  <c r="D22" i="1"/>
  <c r="D24" i="1"/>
  <c r="D25" i="1"/>
  <c r="D21" i="1"/>
  <c r="D23" i="1"/>
  <c r="V23" i="1"/>
  <c r="D14" i="1"/>
  <c r="D15" i="1"/>
  <c r="D16" i="1"/>
  <c r="D20" i="1"/>
  <c r="V28" i="1"/>
  <c r="F30" i="1"/>
  <c r="D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14" authorId="0" shapeId="0" xr:uid="{00000000-0006-0000-0000-000001000000}">
      <text>
        <r>
          <rPr>
            <sz val="11"/>
            <color theme="1"/>
            <rFont val="Trebuchet MS"/>
            <family val="2"/>
            <scheme val="minor"/>
          </rPr>
          <t xml:space="preserve">Estos valores dependeran en gran medida del tipo de empresa y sector al que perteneces. Así también debes saber que hay razones financieras más significativas para tus actividades. 
</t>
        </r>
      </text>
    </comment>
    <comment ref="R15" authorId="0" shapeId="0" xr:uid="{00000000-0006-0000-0000-000002000000}">
      <text>
        <r>
          <rPr>
            <sz val="11"/>
            <color rgb="FF000000"/>
            <rFont val="Trebuchet MS"/>
            <family val="2"/>
          </rPr>
          <t xml:space="preserve">Miden la capacidad de la empresa para
</t>
        </r>
        <r>
          <rPr>
            <sz val="11"/>
            <color rgb="FF000000"/>
            <rFont val="Trebuchet MS"/>
            <family val="2"/>
          </rPr>
          <t xml:space="preserve">cubrir sus obligaciones de corto plazo
</t>
        </r>
        <r>
          <rPr>
            <sz val="11"/>
            <color rgb="FF000000"/>
            <rFont val="Trebuchet MS"/>
            <family val="2"/>
          </rPr>
          <t xml:space="preserve">(vencimientos menores de un año)
</t>
        </r>
        <r>
          <rPr>
            <sz val="11"/>
            <color rgb="FF000000"/>
            <rFont val="Trebuchet MS"/>
            <family val="2"/>
          </rPr>
          <t xml:space="preserve">
</t>
        </r>
        <r>
          <rPr>
            <sz val="11"/>
            <color rgb="FF000000"/>
            <rFont val="Trebuchet MS"/>
            <family val="2"/>
          </rPr>
          <t xml:space="preserve">En términos generales, una razón de
</t>
        </r>
        <r>
          <rPr>
            <sz val="11"/>
            <color rgb="FF000000"/>
            <rFont val="Trebuchet MS"/>
            <family val="2"/>
          </rPr>
          <t xml:space="preserve">liquidez mayor a 1, es buena, porque
</t>
        </r>
        <r>
          <rPr>
            <sz val="11"/>
            <color rgb="FF000000"/>
            <rFont val="Trebuchet MS"/>
            <family val="2"/>
          </rPr>
          <t xml:space="preserve">indica que sí puedes hacer frente a
</t>
        </r>
        <r>
          <rPr>
            <sz val="11"/>
            <color rgb="FF000000"/>
            <rFont val="Trebuchet MS"/>
            <family val="2"/>
          </rPr>
          <t>obligaciones de corto plazo.</t>
        </r>
      </text>
    </comment>
    <comment ref="S15" authorId="0" shapeId="0" xr:uid="{00000000-0006-0000-0000-000003000000}">
      <text>
        <r>
          <rPr>
            <sz val="11"/>
            <color rgb="FF000000"/>
            <rFont val="Trebuchet MS"/>
            <family val="2"/>
          </rPr>
          <t xml:space="preserve">Verifica las disponibilidades de la empresa en el corto plazo para afrontar sus compromisos. </t>
        </r>
      </text>
    </comment>
    <comment ref="S16" authorId="0" shapeId="0" xr:uid="{00000000-0006-0000-0000-000004000000}">
      <text>
        <r>
          <rPr>
            <sz val="11"/>
            <color rgb="FF000000"/>
            <rFont val="Trebuchet MS"/>
            <family val="2"/>
          </rPr>
          <t xml:space="preserve">Es una prueba un poco más rigurosa y no toma en cuenta los inventarios porque considera el efectivo inmediato para hacer frente a los compromisos de corto plazo.
</t>
        </r>
      </text>
    </comment>
    <comment ref="X16" authorId="0" shapeId="0" xr:uid="{00000000-0006-0000-0000-000005000000}">
      <text>
        <r>
          <rPr>
            <sz val="11"/>
            <color theme="1"/>
            <rFont val="Trebuchet MS"/>
            <family val="2"/>
            <scheme val="minor"/>
          </rPr>
          <t xml:space="preserve">Menor a 1 indica que hay una dependecia a los inventarios común en sectores de comercio e industriales, en cambio en sectores de servicio sería un ratio más alto porque no hay dependencia de los inventarios. </t>
        </r>
      </text>
    </comment>
    <comment ref="S17" authorId="0" shapeId="0" xr:uid="{00000000-0006-0000-0000-000006000000}">
      <text>
        <r>
          <rPr>
            <sz val="11"/>
            <color theme="1"/>
            <rFont val="Trebuchet MS"/>
            <family val="2"/>
            <scheme val="minor"/>
          </rPr>
          <t xml:space="preserve">Es una forma de saber cuantitativamente  el valor real de la razón corriente. 
</t>
        </r>
      </text>
    </comment>
    <comment ref="R19" authorId="0" shapeId="0" xr:uid="{00000000-0006-0000-0000-000007000000}">
      <text>
        <r>
          <rPr>
            <sz val="11"/>
            <color theme="1"/>
            <rFont val="Trebuchet MS"/>
            <family val="2"/>
            <scheme val="minor"/>
          </rPr>
          <t>Miden la forma en que se encuentran financiados los activos de una empresa permitiendo identificar la estructura financiera del negocio y ayudan a conocer el nivel de deuda que tiene la empresa.</t>
        </r>
      </text>
    </comment>
    <comment ref="S19" authorId="0" shapeId="0" xr:uid="{00000000-0006-0000-0000-000008000000}">
      <text>
        <r>
          <rPr>
            <sz val="11"/>
            <color theme="1"/>
            <rFont val="Trebuchet MS"/>
            <family val="2"/>
            <scheme val="minor"/>
          </rPr>
          <t xml:space="preserve">Estudian la estructura de financiamiento de una empresa y en que proporciones se financia con terceros o con capital interno.
</t>
        </r>
      </text>
    </comment>
    <comment ref="S20" authorId="0" shapeId="0" xr:uid="{00000000-0006-0000-0000-000009000000}">
      <text>
        <r>
          <rPr>
            <sz val="11"/>
            <color theme="1"/>
            <rFont val="Trebuchet MS"/>
            <family val="2"/>
            <scheme val="minor"/>
          </rPr>
          <t xml:space="preserve">Indica si la deuda hace aumentar la rentabilidad de la empresa. </t>
        </r>
      </text>
    </comment>
    <comment ref="S21" authorId="0" shapeId="0" xr:uid="{00000000-0006-0000-0000-00000A000000}">
      <text>
        <r>
          <rPr>
            <sz val="11"/>
            <color theme="1"/>
            <rFont val="Trebuchet MS"/>
            <family val="2"/>
            <scheme val="minor"/>
          </rPr>
          <t xml:space="preserve">Señala si la empresa tiene la capacidad de cumplir con sus gastos financieros.
</t>
        </r>
      </text>
    </comment>
    <comment ref="R23" authorId="0" shapeId="0" xr:uid="{00000000-0006-0000-0000-00000B000000}">
      <text>
        <r>
          <rPr>
            <sz val="11"/>
            <color theme="1"/>
            <rFont val="Trebuchet MS"/>
            <family val="2"/>
            <scheme val="minor"/>
          </rPr>
          <t xml:space="preserve">Miden la capacidad de una empresa para generar utilidades 
 y permiten conocer la eficacia de la empresa
</t>
        </r>
      </text>
    </comment>
    <comment ref="S23" authorId="0" shapeId="0" xr:uid="{00000000-0006-0000-0000-00000C000000}">
      <text>
        <r>
          <rPr>
            <sz val="11"/>
            <color theme="1"/>
            <rFont val="Trebuchet MS"/>
            <family val="2"/>
            <scheme val="minor"/>
          </rPr>
          <t xml:space="preserve">La capacidad delactivo de poder producir utilidades, independientemente de como haya sido financiado ese activo. 
</t>
        </r>
      </text>
    </comment>
    <comment ref="S24" authorId="0" shapeId="0" xr:uid="{00000000-0006-0000-0000-00000D000000}">
      <text>
        <r>
          <rPr>
            <sz val="11"/>
            <color theme="1"/>
            <rFont val="Trebuchet MS"/>
            <family val="2"/>
            <scheme val="minor"/>
          </rPr>
          <t>Porcentaje de utilidad que los dueños ganan sobre su inversión.</t>
        </r>
      </text>
    </comment>
    <comment ref="S25" authorId="0" shapeId="0" xr:uid="{00000000-0006-0000-0000-00000E000000}">
      <text>
        <r>
          <rPr>
            <sz val="11"/>
            <color theme="1"/>
            <rFont val="Trebuchet MS"/>
            <family val="2"/>
            <scheme val="minor"/>
          </rPr>
          <t xml:space="preserve">Por cada venta cuanto se genera de utilidad neta, libre de impuestos y gastos. 
</t>
        </r>
      </text>
    </comment>
    <comment ref="S26" authorId="0" shapeId="0" xr:uid="{00000000-0006-0000-0000-00000F000000}">
      <text>
        <r>
          <rPr>
            <sz val="11"/>
            <color theme="1"/>
            <rFont val="Trebuchet MS"/>
            <family val="2"/>
            <scheme val="minor"/>
          </rPr>
          <t xml:space="preserve">Indica el porcentaje de los ingresos que corrresponde a la utilidad operativa.
</t>
        </r>
      </text>
    </comment>
    <comment ref="R28" authorId="0" shapeId="0" xr:uid="{00000000-0006-0000-0000-000010000000}">
      <text>
        <r>
          <rPr>
            <sz val="11"/>
            <color theme="1"/>
            <rFont val="Trebuchet MS"/>
            <family val="2"/>
            <scheme val="minor"/>
          </rPr>
          <t>Miden el aprovechamiento que la empresa está haciendo de sus activos.
Nos permiten:
Movimiento de los
inventarios.
Conocer condiciones
de cobro y pago.</t>
        </r>
      </text>
    </comment>
    <comment ref="S28" authorId="0" shapeId="0" xr:uid="{00000000-0006-0000-0000-000011000000}">
      <text>
        <r>
          <rPr>
            <sz val="11"/>
            <color theme="1"/>
            <rFont val="Trebuchet MS"/>
            <family val="2"/>
            <scheme val="minor"/>
          </rPr>
          <t xml:space="preserve">Mide  cómo la empresa utiliza todos los activos para generar ingresos.
</t>
        </r>
      </text>
    </comment>
    <comment ref="S29" authorId="0" shapeId="0" xr:uid="{00000000-0006-0000-0000-000012000000}">
      <text>
        <r>
          <rPr>
            <sz val="11"/>
            <color theme="1"/>
            <rFont val="Trebuchet MS"/>
            <family val="2"/>
            <scheme val="minor"/>
          </rPr>
          <t xml:space="preserve">También conocido como rotación de cartera,  señala el tiempo en días que tarda la empresa en recuperar las cuentas por cobrar a sus clientes, es decir, las que se generaron en la venta de sus productos o servicios. 
</t>
        </r>
      </text>
    </comment>
    <comment ref="S30" authorId="0" shapeId="0" xr:uid="{00000000-0006-0000-0000-000013000000}">
      <text>
        <r>
          <rPr>
            <sz val="11"/>
            <color theme="1"/>
            <rFont val="Trebuchet MS"/>
            <family val="2"/>
            <scheme val="minor"/>
          </rPr>
          <t xml:space="preserve">Indica el tiempo en días que los proveedores financian tus inventarios, entre más alto mejor ya que significa que tu empresa tiene liquidez por más tiempo. 
</t>
        </r>
      </text>
    </comment>
    <comment ref="S32" authorId="0" shapeId="0" xr:uid="{00000000-0006-0000-0000-000014000000}">
      <text>
        <r>
          <rPr>
            <sz val="11"/>
            <color theme="1"/>
            <rFont val="Trebuchet MS"/>
            <family val="2"/>
            <scheme val="minor"/>
          </rPr>
          <t xml:space="preserve">El tiempo en días que tarda una empresa en vender sus productos, 
</t>
        </r>
      </text>
    </comment>
    <comment ref="S33" authorId="0" shapeId="0" xr:uid="{00000000-0006-0000-0000-000015000000}">
      <text>
        <r>
          <rPr>
            <sz val="11"/>
            <color theme="1"/>
            <rFont val="Trebuchet MS"/>
            <family val="2"/>
            <scheme val="minor"/>
          </rPr>
          <t xml:space="preserve">Número de días en los que la empresa requiere de financiación para que cumpla con sus compromisos. </t>
        </r>
      </text>
    </comment>
  </commentList>
</comments>
</file>

<file path=xl/sharedStrings.xml><?xml version="1.0" encoding="utf-8"?>
<sst xmlns="http://schemas.openxmlformats.org/spreadsheetml/2006/main" count="146" uniqueCount="117">
  <si>
    <t>SALUD FINANCIERA</t>
  </si>
  <si>
    <t>Instrucciones en celda: Registra los datos de tu balance general y estado de resultados para obtener los principales indicadores financieros</t>
  </si>
  <si>
    <t xml:space="preserve">Editar los valores </t>
  </si>
  <si>
    <t>campos protegidos</t>
  </si>
  <si>
    <t>Balance general</t>
  </si>
  <si>
    <t>Dependiendo del giro de tu empresa, los niveles óptimos de algunos de estos indicadores pueden variar.</t>
  </si>
  <si>
    <t xml:space="preserve">Año 1 </t>
  </si>
  <si>
    <t>Análisis vertical</t>
  </si>
  <si>
    <t>Año 2</t>
  </si>
  <si>
    <t xml:space="preserve">Análisis horizontal </t>
  </si>
  <si>
    <t>Año 1</t>
  </si>
  <si>
    <t xml:space="preserve">Análisis vertical </t>
  </si>
  <si>
    <t>Análisis horizontal</t>
  </si>
  <si>
    <t>ACTIVOS</t>
  </si>
  <si>
    <t>%</t>
  </si>
  <si>
    <t>Variación absoluta</t>
  </si>
  <si>
    <t>PASIVOS</t>
  </si>
  <si>
    <t xml:space="preserve"> Razones financieras  </t>
  </si>
  <si>
    <t>&gt;Activos circulante</t>
  </si>
  <si>
    <t>&gt;Pasivos circulante</t>
  </si>
  <si>
    <t>Bancos</t>
  </si>
  <si>
    <t>Cuentas por pagar a proveedores</t>
  </si>
  <si>
    <t>Grupo</t>
  </si>
  <si>
    <t xml:space="preserve">Ratios </t>
  </si>
  <si>
    <t>Fórmula</t>
  </si>
  <si>
    <t xml:space="preserve">Valores óptimos </t>
  </si>
  <si>
    <t>Cuentas por cobrar</t>
  </si>
  <si>
    <t>Créditos bancarios a corto plazo</t>
  </si>
  <si>
    <t>LIQUIDEZ</t>
  </si>
  <si>
    <t>Razón corriente</t>
  </si>
  <si>
    <t>Activo corriente/Pasivo corriente</t>
  </si>
  <si>
    <t>Mayor a 1</t>
  </si>
  <si>
    <t>Inventarios</t>
  </si>
  <si>
    <t>Impuestos por pagar</t>
  </si>
  <si>
    <t>Prueba ácida</t>
  </si>
  <si>
    <t>(Activo corriente - inventario)/ pasivo corriente</t>
  </si>
  <si>
    <t>Total activos circulante</t>
  </si>
  <si>
    <t xml:space="preserve">Capital de trabajo </t>
  </si>
  <si>
    <t>Activo corriente - pasivo corriente</t>
  </si>
  <si>
    <t>Un resultado positivo</t>
  </si>
  <si>
    <t>Total pasivos circulantes</t>
  </si>
  <si>
    <t>&gt;Activos fijos</t>
  </si>
  <si>
    <t>&gt;Pasivos no corrientes</t>
  </si>
  <si>
    <t>ENDEUDAMIENTO</t>
  </si>
  <si>
    <t xml:space="preserve">Endeudamiento </t>
  </si>
  <si>
    <t>Pasivo total/Activo total</t>
  </si>
  <si>
    <t>Para su correcta evaluación se debe comparar el promedio con su industria.</t>
  </si>
  <si>
    <t>Terrenos</t>
  </si>
  <si>
    <t>Créditos bancarios de largo plazo</t>
  </si>
  <si>
    <t xml:space="preserve">Apalancamiento financiero </t>
  </si>
  <si>
    <t xml:space="preserve">Pasivo total/Capital contable </t>
  </si>
  <si>
    <t xml:space="preserve">Mayor a 1 </t>
  </si>
  <si>
    <t>Edificio</t>
  </si>
  <si>
    <t xml:space="preserve"> Cobertura de intereses</t>
  </si>
  <si>
    <t>Utilidad operativa / gastos financieros</t>
  </si>
  <si>
    <t xml:space="preserve">Mayor a 3.0 </t>
  </si>
  <si>
    <t>Equipo</t>
  </si>
  <si>
    <t>Total de pasivos a largo plazo</t>
  </si>
  <si>
    <t>Vehículo</t>
  </si>
  <si>
    <t xml:space="preserve"> RENTABILIDAD</t>
  </si>
  <si>
    <t>ROA-Retorno sobre los activos</t>
  </si>
  <si>
    <t>(Utilidad neta/ Activos totales)*100</t>
  </si>
  <si>
    <t xml:space="preserve">Valor positivo, cuanto mayor mejor </t>
  </si>
  <si>
    <t>Mobiliario y equió de oficina</t>
  </si>
  <si>
    <t>Total pasivo</t>
  </si>
  <si>
    <t xml:space="preserve">ROE-Retorno sobre el capital </t>
  </si>
  <si>
    <t>(Utilidad neta / capital social)*100</t>
  </si>
  <si>
    <t>(-)Depreciación acumulada</t>
  </si>
  <si>
    <t>Rentabilidad sobre ventas</t>
  </si>
  <si>
    <t>(Utilidad neta/Ventas netas)*100</t>
  </si>
  <si>
    <t>Valor positivo, cuanto mayor mejor </t>
  </si>
  <si>
    <t>Utilidad de operación a ventas</t>
  </si>
  <si>
    <t>(Utilidad de operación / ventas netas)*100</t>
  </si>
  <si>
    <t>PATRIMONIO</t>
  </si>
  <si>
    <t>Total de activos fijos</t>
  </si>
  <si>
    <t>&gt;Patrimonio neto</t>
  </si>
  <si>
    <t>EFICIENCIA Y OPERACIÓN</t>
  </si>
  <si>
    <t>Rotación del activo total</t>
  </si>
  <si>
    <t>Ingreso netos/ Activo total</t>
  </si>
  <si>
    <t>A mayores ingresos el resultado del indicador sera mejor.</t>
  </si>
  <si>
    <t>Capital social</t>
  </si>
  <si>
    <t>Rotación de cuentas por cobrar</t>
  </si>
  <si>
    <t>Clientes / ingresos * Días del estado de resultados</t>
  </si>
  <si>
    <t>Entre menor sea el número de días mejor</t>
  </si>
  <si>
    <t>Total activo neto</t>
  </si>
  <si>
    <t>Resultado de ejercicios anteriores</t>
  </si>
  <si>
    <t xml:space="preserve">Rotación de proveedores </t>
  </si>
  <si>
    <t>Proveedores/Costos de ventas *Días del estado de resultados</t>
  </si>
  <si>
    <t>Cuanto mayor mejor</t>
  </si>
  <si>
    <t>Utilidad neta</t>
  </si>
  <si>
    <t xml:space="preserve">Inventario promedio </t>
  </si>
  <si>
    <t>Inventario inicial + Inventario final / 2</t>
  </si>
  <si>
    <t>Total patrimonio neto</t>
  </si>
  <si>
    <t xml:space="preserve">Rotación de inventario </t>
  </si>
  <si>
    <t>Costo de lo vendido / Inventario promedio</t>
  </si>
  <si>
    <t xml:space="preserve">Varia en función del sector industrial </t>
  </si>
  <si>
    <t>TOTAL ACTIVOS</t>
  </si>
  <si>
    <t>TOTAL PATRIMONIO Y PASIVOS</t>
  </si>
  <si>
    <t xml:space="preserve">Ciclo financiero </t>
  </si>
  <si>
    <t>Rotación de cuentas por cobrar + Rotación de inventarios - Rotación de proveedores</t>
  </si>
  <si>
    <t xml:space="preserve">Lejos de 1 significa que hay menor dependecia al proveedor. </t>
  </si>
  <si>
    <t>Estado de resultados</t>
  </si>
  <si>
    <t>Análisis vertical %</t>
  </si>
  <si>
    <t>Análisis vertical  %</t>
  </si>
  <si>
    <t>GANANCIAS</t>
  </si>
  <si>
    <t>Ventas netas</t>
  </si>
  <si>
    <t>Costo de ventas</t>
  </si>
  <si>
    <t>Utilidad bruta</t>
  </si>
  <si>
    <t>GASTOS</t>
  </si>
  <si>
    <t>Gastos operativos</t>
  </si>
  <si>
    <t xml:space="preserve">Utilidad operativa </t>
  </si>
  <si>
    <t>Gastos financieros</t>
  </si>
  <si>
    <t>Utilidad antes de impuestos</t>
  </si>
  <si>
    <t>Impuestos</t>
  </si>
  <si>
    <t>UTILIDAD NETA</t>
  </si>
  <si>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</si>
  <si>
    <t>VV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</si>
</sst>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0_ ;[Red]\-0.00\ "/>
    <numFmt numFmtId="165" formatCode="&quot;$&quot;#,##0.00"/>
    <numFmt numFmtId="166" formatCode="#,##0.00_ ;[Red]\-#,##0.00\ "/>
    <numFmt numFmtId="167" formatCode="&quot;$&quot;#,##0.00;[Red]\-&quot;$&quot;#,##0.00"/>
    <numFmt numFmtId="168" formatCode="_-* #,##0.00\ &quot;€&quot;_-;\-* #,##0.00\ &quot;€&quot;_-;_-* &quot;-&quot;??\ &quot;€&quot;_-;_-@_-"/>
    <numFmt numFmtId="169" formatCode="_-&quot;$&quot;* #,##0.00_-;\-&quot;$&quot;* #,##0.00_-;_-&quot;$&quot;* &quot;-&quot;??_-;_-@_-"/>
  </numFmts>
  <fonts count="36">
    <font>
      <sz val="11"/>
      <color theme="1"/>
      <name val="Trebuchet MS"/>
      <family val="2"/>
      <scheme val="minor"/>
    </font>
    <font>
      <sz val="11"/>
      <color theme="1"/>
      <name val="Aptos"/>
      <family val="2"/>
    </font>
    <font>
      <sz val="11"/>
      <color theme="1" tint="4.9989318521683403E-2"/>
      <name val="Aptos"/>
      <family val="2"/>
    </font>
    <font>
      <b/>
      <sz val="11"/>
      <color theme="0"/>
      <name val="Trebuchet MS"/>
      <family val="1"/>
      <scheme val="major"/>
    </font>
    <font>
      <sz val="11"/>
      <name val="Trebuchet MS"/>
      <family val="2"/>
      <scheme val="minor"/>
    </font>
    <font>
      <b/>
      <sz val="14"/>
      <color theme="1" tint="4.9989318521683403E-2"/>
      <name val="Trebuchet MS"/>
      <family val="2"/>
      <scheme val="minor"/>
    </font>
    <font>
      <sz val="11"/>
      <color theme="0"/>
      <name val="Trebuchet MS"/>
      <family val="1"/>
      <scheme val="minor"/>
    </font>
    <font>
      <sz val="11"/>
      <color theme="1"/>
      <name val="Trebuchet MS"/>
      <family val="1"/>
      <scheme val="minor"/>
    </font>
    <font>
      <sz val="11"/>
      <color theme="1"/>
      <name val="Trebuchet MS"/>
      <family val="2"/>
      <scheme val="minor"/>
    </font>
    <font>
      <sz val="11"/>
      <color theme="1"/>
      <name val="Montserrat"/>
    </font>
    <font>
      <sz val="32"/>
      <color theme="1"/>
      <name val="Montserrat"/>
    </font>
    <font>
      <sz val="12"/>
      <color theme="1"/>
      <name val="Trebuchet MS"/>
      <family val="2"/>
      <scheme val="minor"/>
    </font>
    <font>
      <b/>
      <sz val="26"/>
      <color theme="1"/>
      <name val="Montserrat"/>
    </font>
    <font>
      <b/>
      <sz val="80"/>
      <color theme="1"/>
      <name val="Montserrat"/>
    </font>
    <font>
      <sz val="36"/>
      <color theme="1"/>
      <name val="Montserrat"/>
    </font>
    <font>
      <sz val="70"/>
      <color theme="1"/>
      <name val="Montserrat"/>
    </font>
    <font>
      <b/>
      <sz val="80"/>
      <color theme="0"/>
      <name val="Montserrat"/>
    </font>
    <font>
      <i/>
      <sz val="80"/>
      <color theme="1"/>
      <name val="Montserrat"/>
    </font>
    <font>
      <sz val="80"/>
      <color theme="1"/>
      <name val="Montserrat"/>
    </font>
    <font>
      <sz val="50"/>
      <color theme="1"/>
      <name val="Trebuchet MS"/>
      <family val="1"/>
      <scheme val="minor"/>
    </font>
    <font>
      <sz val="70"/>
      <color theme="1"/>
      <name val="Trebuchet MS"/>
      <family val="1"/>
      <scheme val="minor"/>
    </font>
    <font>
      <b/>
      <i/>
      <sz val="80"/>
      <color theme="1"/>
      <name val="Montserrat"/>
    </font>
    <font>
      <b/>
      <u val="double"/>
      <sz val="80"/>
      <color theme="1"/>
      <name val="Montserrat"/>
    </font>
    <font>
      <sz val="80"/>
      <color theme="1"/>
      <name val="Trebuchet MS"/>
      <family val="1"/>
      <scheme val="minor"/>
    </font>
    <font>
      <sz val="100"/>
      <color theme="1"/>
      <name val="Montserrat"/>
    </font>
    <font>
      <b/>
      <i/>
      <sz val="100"/>
      <color theme="1"/>
      <name val="Montserrat"/>
    </font>
    <font>
      <b/>
      <sz val="150"/>
      <color theme="1"/>
      <name val="Montserrat SemiBold"/>
    </font>
    <font>
      <b/>
      <sz val="80"/>
      <name val="Montserrat"/>
    </font>
    <font>
      <b/>
      <sz val="72"/>
      <color theme="1"/>
      <name val="Montserrat"/>
    </font>
    <font>
      <b/>
      <sz val="160"/>
      <color theme="1"/>
      <name val="Montserrat"/>
    </font>
    <font>
      <i/>
      <sz val="100"/>
      <color theme="1"/>
      <name val="Montserrat"/>
    </font>
    <font>
      <sz val="100"/>
      <color theme="1"/>
      <name val="Trebuchet MS"/>
      <family val="1"/>
      <scheme val="minor"/>
    </font>
    <font>
      <i/>
      <sz val="92.7"/>
      <color rgb="FF595959"/>
      <name val="Montserrat"/>
    </font>
    <font>
      <i/>
      <sz val="145.30000000000001"/>
      <color rgb="FF595959"/>
      <name val="Montserrat"/>
    </font>
    <font>
      <sz val="11"/>
      <color rgb="FF000000"/>
      <name val="Trebuchet MS"/>
      <family val="2"/>
    </font>
    <font>
      <sz val="80"/>
      <color theme="0"/>
      <name val="Trebuchet MS"/>
      <family val="1"/>
      <scheme val="minor"/>
    </font>
  </fonts>
  <fills count="12">
    <fill>
      <patternFill patternType="none"/>
    </fill>
    <fill>
      <patternFill patternType="gray125"/>
    </fill>
    <fill>
      <patternFill patternType="solid">
        <fgColor theme="8" tint="-0.24994659260841701"/>
        <bgColor indexed="64"/>
      </patternFill>
    </fill>
    <fill>
      <patternFill patternType="solid">
        <fgColor theme="3" tint="-0.24994659260841701"/>
        <bgColor indexed="64"/>
      </patternFill>
    </fill>
    <fill>
      <patternFill patternType="solid">
        <fgColor theme="0"/>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rgb="FFE0E0FF"/>
        <bgColor indexed="64"/>
      </patternFill>
    </fill>
    <fill>
      <patternFill patternType="solid">
        <fgColor theme="5" tint="-0.499984740745262"/>
        <bgColor indexed="64"/>
      </patternFill>
    </fill>
    <fill>
      <patternFill patternType="solid">
        <fgColor theme="2" tint="-0.749992370372631"/>
        <bgColor indexed="64"/>
      </patternFill>
    </fill>
    <fill>
      <patternFill patternType="solid">
        <fgColor rgb="FFE7BC29"/>
        <bgColor indexed="64"/>
      </patternFill>
    </fill>
    <fill>
      <patternFill patternType="solid">
        <fgColor theme="6" tint="0.79998168889431442"/>
        <bgColor indexed="64"/>
      </patternFill>
    </fill>
  </fills>
  <borders count="37">
    <border>
      <left/>
      <right/>
      <top/>
      <bottom/>
      <diagonal/>
    </border>
    <border>
      <left/>
      <right/>
      <top style="medium">
        <color theme="0"/>
      </top>
      <bottom style="medium">
        <color theme="0"/>
      </bottom>
      <diagonal/>
    </border>
    <border>
      <left/>
      <right/>
      <top style="medium">
        <color theme="0"/>
      </top>
      <bottom/>
      <diagonal/>
    </border>
    <border>
      <left/>
      <right/>
      <top style="medium">
        <color theme="3" tint="0.39994506668294322"/>
      </top>
      <bottom style="medium">
        <color theme="3" tint="0.39994506668294322"/>
      </bottom>
      <diagonal/>
    </border>
    <border>
      <left style="medium">
        <color theme="2" tint="-0.749961851863155"/>
      </left>
      <right style="medium">
        <color theme="2" tint="-0.749961851863155"/>
      </right>
      <top/>
      <bottom/>
      <diagonal/>
    </border>
    <border>
      <left/>
      <right style="medium">
        <color theme="2" tint="-0.749961851863155"/>
      </right>
      <top/>
      <bottom style="medium">
        <color theme="2" tint="-0.749961851863155"/>
      </bottom>
      <diagonal/>
    </border>
    <border>
      <left style="medium">
        <color theme="2" tint="-0.749961851863155"/>
      </left>
      <right style="medium">
        <color theme="2" tint="-0.749961851863155"/>
      </right>
      <top style="medium">
        <color theme="2" tint="-0.749961851863155"/>
      </top>
      <bottom/>
      <diagonal/>
    </border>
    <border>
      <left/>
      <right/>
      <top/>
      <bottom style="thick">
        <color theme="2" tint="-0.749961851863155"/>
      </bottom>
      <diagonal/>
    </border>
    <border>
      <left/>
      <right/>
      <top/>
      <bottom style="medium">
        <color theme="2" tint="-0.749961851863155"/>
      </bottom>
      <diagonal/>
    </border>
    <border>
      <left style="medium">
        <color theme="2" tint="-0.749961851863155"/>
      </left>
      <right style="medium">
        <color theme="2" tint="-0.749961851863155"/>
      </right>
      <top style="hair">
        <color theme="6" tint="-0.24994659260841701"/>
      </top>
      <bottom style="medium">
        <color theme="2" tint="-0.749961851863155"/>
      </bottom>
      <diagonal/>
    </border>
    <border>
      <left style="medium">
        <color theme="2" tint="-0.749961851863155"/>
      </left>
      <right style="medium">
        <color theme="2" tint="-0.749961851863155"/>
      </right>
      <top style="hair">
        <color theme="6" tint="-0.24994659260841701"/>
      </top>
      <bottom style="hair">
        <color theme="6" tint="-0.24994659260841701"/>
      </bottom>
      <diagonal/>
    </border>
    <border>
      <left style="medium">
        <color theme="2" tint="-0.749961851863155"/>
      </left>
      <right style="medium">
        <color theme="2" tint="-0.749961851863155"/>
      </right>
      <top style="hair">
        <color theme="2" tint="-0.749961851863155"/>
      </top>
      <bottom style="medium">
        <color theme="2" tint="-0.749961851863155"/>
      </bottom>
      <diagonal/>
    </border>
    <border>
      <left style="medium">
        <color theme="2" tint="-0.749961851863155"/>
      </left>
      <right style="medium">
        <color theme="2" tint="-0.749961851863155"/>
      </right>
      <top style="hair">
        <color theme="2" tint="-0.749961851863155"/>
      </top>
      <bottom style="hair">
        <color theme="2" tint="-0.749961851863155"/>
      </bottom>
      <diagonal/>
    </border>
    <border>
      <left style="medium">
        <color theme="2" tint="-0.749961851863155"/>
      </left>
      <right style="medium">
        <color theme="2" tint="-0.749961851863155"/>
      </right>
      <top style="thin">
        <color theme="2" tint="-0.749961851863155"/>
      </top>
      <bottom/>
      <diagonal/>
    </border>
    <border>
      <left style="medium">
        <color theme="2" tint="-0.749961851863155"/>
      </left>
      <right style="medium">
        <color theme="2" tint="-0.749961851863155"/>
      </right>
      <top/>
      <bottom style="hair">
        <color theme="2" tint="-0.749961851863155"/>
      </bottom>
      <diagonal/>
    </border>
    <border>
      <left style="medium">
        <color theme="2" tint="-0.749961851863155"/>
      </left>
      <right style="medium">
        <color theme="2" tint="-0.749961851863155"/>
      </right>
      <top/>
      <bottom style="thin">
        <color theme="2" tint="-0.749961851863155"/>
      </bottom>
      <diagonal/>
    </border>
    <border>
      <left style="medium">
        <color theme="2" tint="-0.749961851863155"/>
      </left>
      <right style="medium">
        <color theme="2" tint="-0.749961851863155"/>
      </right>
      <top/>
      <bottom style="medium">
        <color theme="2" tint="-0.749961851863155"/>
      </bottom>
      <diagonal/>
    </border>
    <border>
      <left style="medium">
        <color theme="2" tint="-0.749961851863155"/>
      </left>
      <right/>
      <top style="hair">
        <color theme="6" tint="-0.24994659260841701"/>
      </top>
      <bottom style="hair">
        <color theme="6" tint="-0.24994659260841701"/>
      </bottom>
      <diagonal/>
    </border>
    <border>
      <left/>
      <right style="medium">
        <color theme="2" tint="-0.749961851863155"/>
      </right>
      <top style="hair">
        <color theme="2" tint="-0.749961851863155"/>
      </top>
      <bottom style="hair">
        <color theme="2" tint="-0.749961851863155"/>
      </bottom>
      <diagonal/>
    </border>
    <border>
      <left style="medium">
        <color theme="2" tint="-0.749961851863155"/>
      </left>
      <right/>
      <top style="thin">
        <color theme="2" tint="-0.749961851863155"/>
      </top>
      <bottom style="thin">
        <color theme="2" tint="-0.749961851863155"/>
      </bottom>
      <diagonal/>
    </border>
    <border>
      <left style="medium">
        <color theme="2" tint="-0.749961851863155"/>
      </left>
      <right style="medium">
        <color theme="2" tint="-0.749961851863155"/>
      </right>
      <top/>
      <bottom style="thin">
        <color theme="6" tint="-0.24994659260841701"/>
      </bottom>
      <diagonal/>
    </border>
    <border>
      <left style="medium">
        <color theme="2" tint="-0.749961851863155"/>
      </left>
      <right style="medium">
        <color theme="2" tint="-0.749961851863155"/>
      </right>
      <top style="hair">
        <color theme="6" tint="-0.24994659260841701"/>
      </top>
      <bottom/>
      <diagonal/>
    </border>
    <border>
      <left/>
      <right style="medium">
        <color theme="2" tint="-0.749961851863155"/>
      </right>
      <top style="hair">
        <color theme="6" tint="-0.24994659260841701"/>
      </top>
      <bottom/>
      <diagonal/>
    </border>
    <border>
      <left style="medium">
        <color theme="2" tint="-0.749961851863155"/>
      </left>
      <right/>
      <top style="thin">
        <color theme="2" tint="-0.749961851863155"/>
      </top>
      <bottom style="hair">
        <color theme="2" tint="-0.749961851863155"/>
      </bottom>
      <diagonal/>
    </border>
    <border>
      <left style="medium">
        <color theme="2" tint="-0.749961851863155"/>
      </left>
      <right style="medium">
        <color theme="2" tint="-0.749961851863155"/>
      </right>
      <top style="hair">
        <color theme="2" tint="-0.749961851863155"/>
      </top>
      <bottom style="hair">
        <color theme="6" tint="-0.24994659260841701"/>
      </bottom>
      <diagonal/>
    </border>
    <border>
      <left/>
      <right style="medium">
        <color theme="2" tint="-0.749961851863155"/>
      </right>
      <top style="hair">
        <color theme="6" tint="-0.24994659260841701"/>
      </top>
      <bottom style="hair">
        <color theme="6" tint="-0.24994659260841701"/>
      </bottom>
      <diagonal/>
    </border>
    <border>
      <left/>
      <right style="medium">
        <color theme="2" tint="-0.749961851863155"/>
      </right>
      <top style="hair">
        <color theme="6" tint="-0.24994659260841701"/>
      </top>
      <bottom style="medium">
        <color theme="2" tint="-0.749961851863155"/>
      </bottom>
      <diagonal/>
    </border>
    <border>
      <left/>
      <right style="medium">
        <color theme="2" tint="-0.749961851863155"/>
      </right>
      <top/>
      <bottom style="hair">
        <color theme="6" tint="-0.24994659260841701"/>
      </bottom>
      <diagonal/>
    </border>
    <border>
      <left style="medium">
        <color theme="2" tint="-0.749961851863155"/>
      </left>
      <right style="medium">
        <color theme="2" tint="-0.749961851863155"/>
      </right>
      <top style="hair">
        <color theme="6" tint="-0.24994659260841701"/>
      </top>
      <bottom style="hair">
        <color theme="2" tint="-0.749961851863155"/>
      </bottom>
      <diagonal/>
    </border>
    <border>
      <left/>
      <right style="medium">
        <color theme="2" tint="-0.749961851863155"/>
      </right>
      <top style="hair">
        <color theme="6" tint="-0.24994659260841701"/>
      </top>
      <bottom style="hair">
        <color theme="2" tint="-0.749961851863155"/>
      </bottom>
      <diagonal/>
    </border>
    <border>
      <left style="medium">
        <color theme="2" tint="-0.749961851863155"/>
      </left>
      <right style="medium">
        <color theme="2" tint="-0.749961851863155"/>
      </right>
      <top/>
      <bottom style="hair">
        <color theme="6" tint="-0.24994659260841701"/>
      </bottom>
      <diagonal/>
    </border>
    <border>
      <left/>
      <right style="medium">
        <color theme="2" tint="-0.749961851863155"/>
      </right>
      <top/>
      <bottom style="thin">
        <color theme="2" tint="-0.749961851863155"/>
      </bottom>
      <diagonal/>
    </border>
    <border>
      <left style="medium">
        <color theme="2" tint="-0.749961851863155"/>
      </left>
      <right/>
      <top/>
      <bottom style="hair">
        <color theme="2" tint="-0.749961851863155"/>
      </bottom>
      <diagonal/>
    </border>
    <border>
      <left/>
      <right/>
      <top style="thin">
        <color theme="2" tint="-0.749961851863155"/>
      </top>
      <bottom style="thin">
        <color theme="2" tint="-0.749961851863155"/>
      </bottom>
      <diagonal/>
    </border>
    <border>
      <left style="medium">
        <color theme="2" tint="-0.749961851863155"/>
      </left>
      <right style="medium">
        <color theme="2" tint="-0.749961851863155"/>
      </right>
      <top/>
      <bottom style="medium">
        <color theme="6" tint="-0.499984740745262"/>
      </bottom>
      <diagonal/>
    </border>
    <border>
      <left style="medium">
        <color theme="2" tint="-0.749961851863155"/>
      </left>
      <right style="medium">
        <color theme="2" tint="-0.749961851863155"/>
      </right>
      <top style="medium">
        <color theme="6" tint="-0.499984740745262"/>
      </top>
      <bottom/>
      <diagonal/>
    </border>
    <border>
      <left/>
      <right style="medium">
        <color theme="2" tint="-0.749961851863155"/>
      </right>
      <top/>
      <bottom style="medium">
        <color theme="6" tint="-0.499984740745262"/>
      </bottom>
      <diagonal/>
    </border>
  </borders>
  <cellStyleXfs count="14">
    <xf numFmtId="0" fontId="0" fillId="0" borderId="0"/>
    <xf numFmtId="168" fontId="8" fillId="0" borderId="0"/>
    <xf numFmtId="0" fontId="1" fillId="0" borderId="0"/>
    <xf numFmtId="0" fontId="2" fillId="0" borderId="0">
      <alignment horizontal="left" vertical="center" wrapText="1" indent="1"/>
    </xf>
    <xf numFmtId="0" fontId="3" fillId="2" borderId="1">
      <alignment horizontal="center" vertical="center"/>
    </xf>
    <xf numFmtId="0" fontId="4" fillId="0" borderId="3"/>
    <xf numFmtId="0" fontId="3" fillId="2" borderId="0">
      <alignment horizontal="left" vertical="center" indent="1"/>
    </xf>
    <xf numFmtId="9" fontId="5" fillId="0" borderId="0">
      <alignment horizontal="center" vertical="center"/>
    </xf>
    <xf numFmtId="0" fontId="6" fillId="0" borderId="0">
      <alignment horizontal="left" vertical="center" wrapText="1" indent="1"/>
    </xf>
    <xf numFmtId="0" fontId="11" fillId="0" borderId="0">
      <alignment horizontal="center" vertical="center"/>
    </xf>
    <xf numFmtId="0" fontId="3" fillId="3" borderId="2">
      <alignment horizontal="center" vertical="center"/>
    </xf>
    <xf numFmtId="9" fontId="8" fillId="0" borderId="0"/>
    <xf numFmtId="0" fontId="12" fillId="0" borderId="0">
      <alignment horizontal="center" vertical="center" wrapText="1"/>
    </xf>
    <xf numFmtId="169" fontId="8" fillId="0" borderId="0"/>
  </cellStyleXfs>
  <cellXfs count="190">
    <xf numFmtId="0" fontId="0" fillId="0" borderId="0" xfId="0"/>
    <xf numFmtId="0" fontId="7" fillId="0" borderId="0" xfId="3" applyFont="1">
      <alignment horizontal="left" vertical="center" wrapText="1" indent="1"/>
    </xf>
    <xf numFmtId="0" fontId="9" fillId="0" borderId="0" xfId="3" applyFont="1">
      <alignment horizontal="left" vertical="center" wrapText="1" indent="1"/>
    </xf>
    <xf numFmtId="0" fontId="10" fillId="0" borderId="0" xfId="9" applyFont="1" applyAlignment="1">
      <alignment horizontal="left" vertical="center" indent="1"/>
    </xf>
    <xf numFmtId="0" fontId="10" fillId="0" borderId="0" xfId="9" applyFont="1">
      <alignment horizontal="center" vertical="center"/>
    </xf>
    <xf numFmtId="0" fontId="14" fillId="0" borderId="0" xfId="3" applyFont="1">
      <alignment horizontal="left" vertical="center" wrapText="1" indent="1"/>
    </xf>
    <xf numFmtId="0" fontId="7" fillId="0" borderId="0" xfId="3" applyFont="1" applyAlignment="1">
      <alignment horizontal="center" vertical="center" wrapText="1"/>
    </xf>
    <xf numFmtId="0" fontId="18" fillId="0" borderId="0" xfId="3" applyFont="1">
      <alignment horizontal="left" vertical="center" wrapText="1" indent="1"/>
    </xf>
    <xf numFmtId="0" fontId="18" fillId="0" borderId="7" xfId="3" applyFont="1" applyBorder="1" applyAlignment="1">
      <alignment horizontal="left" vertical="top" wrapText="1"/>
    </xf>
    <xf numFmtId="0" fontId="18" fillId="0" borderId="0" xfId="9" applyFont="1">
      <alignment horizontal="center" vertical="center"/>
    </xf>
    <xf numFmtId="0" fontId="18" fillId="0" borderId="0" xfId="9" applyFont="1" applyAlignment="1">
      <alignment horizontal="left" vertical="top"/>
    </xf>
    <xf numFmtId="0" fontId="18" fillId="0" borderId="0" xfId="3" applyFont="1" applyAlignment="1">
      <alignment horizontal="left" vertical="top" wrapText="1"/>
    </xf>
    <xf numFmtId="0" fontId="18" fillId="0" borderId="0" xfId="0" applyFont="1"/>
    <xf numFmtId="0" fontId="16" fillId="5" borderId="10" xfId="0" applyFont="1" applyFill="1" applyBorder="1" applyAlignment="1">
      <alignment horizontal="center" vertical="top"/>
    </xf>
    <xf numFmtId="0" fontId="16" fillId="5" borderId="10" xfId="0" applyFont="1" applyFill="1" applyBorder="1" applyAlignment="1">
      <alignment horizontal="left" vertical="top"/>
    </xf>
    <xf numFmtId="0" fontId="18" fillId="0" borderId="10" xfId="0" applyFont="1" applyBorder="1" applyAlignment="1">
      <alignment horizontal="center" vertical="center"/>
    </xf>
    <xf numFmtId="0" fontId="15" fillId="0" borderId="7" xfId="3" applyFont="1" applyBorder="1">
      <alignment horizontal="left" vertical="center" wrapText="1" indent="1"/>
    </xf>
    <xf numFmtId="0" fontId="15" fillId="0" borderId="0" xfId="9" applyFont="1">
      <alignment horizontal="center" vertical="center"/>
    </xf>
    <xf numFmtId="0" fontId="15" fillId="0" borderId="0" xfId="3" applyFont="1">
      <alignment horizontal="left" vertical="center" wrapText="1" indent="1"/>
    </xf>
    <xf numFmtId="0" fontId="15" fillId="0" borderId="0" xfId="3" applyFont="1" applyAlignment="1">
      <alignment horizontal="left" vertical="top" wrapText="1"/>
    </xf>
    <xf numFmtId="0" fontId="13" fillId="0" borderId="0" xfId="0" applyFont="1" applyAlignment="1">
      <alignment horizontal="center" vertical="center"/>
    </xf>
    <xf numFmtId="0" fontId="15" fillId="0" borderId="0" xfId="3" applyFont="1" applyAlignment="1">
      <alignment horizontal="center" vertical="center" wrapText="1"/>
    </xf>
    <xf numFmtId="0" fontId="19" fillId="0" borderId="0" xfId="3" applyFont="1">
      <alignment horizontal="left" vertical="center" wrapText="1" indent="1"/>
    </xf>
    <xf numFmtId="9" fontId="10" fillId="0" borderId="0" xfId="11" applyFont="1" applyAlignment="1">
      <alignment horizontal="center" vertical="center"/>
    </xf>
    <xf numFmtId="9" fontId="9" fillId="0" borderId="0" xfId="11" applyFont="1" applyAlignment="1">
      <alignment horizontal="center" vertical="center" wrapText="1"/>
    </xf>
    <xf numFmtId="9" fontId="14" fillId="0" borderId="0" xfId="11" applyFont="1" applyAlignment="1">
      <alignment horizontal="center" vertical="center" wrapText="1"/>
    </xf>
    <xf numFmtId="0" fontId="18" fillId="0" borderId="0" xfId="3" applyFont="1" applyAlignment="1">
      <alignment horizontal="center" vertical="top" wrapText="1"/>
    </xf>
    <xf numFmtId="0" fontId="18" fillId="0" borderId="0" xfId="3" applyFont="1" applyAlignment="1">
      <alignment horizontal="center" vertical="center" wrapText="1"/>
    </xf>
    <xf numFmtId="0" fontId="18" fillId="0" borderId="0" xfId="0" applyFont="1" applyAlignment="1">
      <alignment horizontal="center"/>
    </xf>
    <xf numFmtId="0" fontId="18" fillId="0" borderId="0" xfId="0" applyFont="1" applyAlignment="1">
      <alignment horizontal="center" vertical="center"/>
    </xf>
    <xf numFmtId="9" fontId="16" fillId="8" borderId="13" xfId="11" applyFont="1" applyFill="1" applyBorder="1" applyAlignment="1">
      <alignment horizontal="center" vertical="center"/>
    </xf>
    <xf numFmtId="0" fontId="16" fillId="8" borderId="13" xfId="0" applyFont="1" applyFill="1" applyBorder="1" applyAlignment="1">
      <alignment horizontal="center" vertical="center"/>
    </xf>
    <xf numFmtId="0" fontId="16" fillId="5" borderId="0" xfId="0" applyFont="1" applyFill="1" applyAlignment="1">
      <alignment horizontal="center" vertical="center"/>
    </xf>
    <xf numFmtId="0" fontId="16" fillId="8" borderId="15" xfId="0" applyFont="1" applyFill="1" applyBorder="1" applyAlignment="1">
      <alignment horizontal="center" vertical="center"/>
    </xf>
    <xf numFmtId="0" fontId="21" fillId="0" borderId="0" xfId="0" applyFont="1" applyAlignment="1">
      <alignment horizontal="left" vertical="center"/>
    </xf>
    <xf numFmtId="0" fontId="18" fillId="0" borderId="14" xfId="0" applyFont="1" applyBorder="1" applyAlignment="1">
      <alignment horizontal="center" vertical="center"/>
    </xf>
    <xf numFmtId="164" fontId="18" fillId="0" borderId="14" xfId="0" applyNumberFormat="1" applyFont="1" applyBorder="1" applyAlignment="1">
      <alignment horizontal="center" vertical="center"/>
    </xf>
    <xf numFmtId="0" fontId="18" fillId="0" borderId="0" xfId="0" applyFont="1" applyAlignment="1">
      <alignment horizontal="left" vertical="center"/>
    </xf>
    <xf numFmtId="165" fontId="18" fillId="0" borderId="12" xfId="0" applyNumberFormat="1" applyFont="1" applyBorder="1" applyAlignment="1">
      <alignment horizontal="center" vertical="center"/>
    </xf>
    <xf numFmtId="9" fontId="18" fillId="0" borderId="12" xfId="11" applyFont="1" applyBorder="1" applyAlignment="1">
      <alignment horizontal="center" vertical="center"/>
    </xf>
    <xf numFmtId="164" fontId="18" fillId="0" borderId="12" xfId="11" applyNumberFormat="1" applyFont="1" applyBorder="1" applyAlignment="1">
      <alignment horizontal="center" vertical="center"/>
    </xf>
    <xf numFmtId="0" fontId="22" fillId="0" borderId="0" xfId="0" applyFont="1" applyAlignment="1">
      <alignment horizontal="right" vertical="center"/>
    </xf>
    <xf numFmtId="166" fontId="18" fillId="0" borderId="12" xfId="0" applyNumberFormat="1" applyFont="1" applyBorder="1" applyAlignment="1">
      <alignment horizontal="center" vertical="center"/>
    </xf>
    <xf numFmtId="0" fontId="13" fillId="0" borderId="0" xfId="0" applyFont="1" applyAlignment="1">
      <alignment horizontal="left" vertical="center"/>
    </xf>
    <xf numFmtId="165" fontId="18" fillId="0" borderId="24" xfId="0" applyNumberFormat="1" applyFont="1" applyBorder="1" applyAlignment="1">
      <alignment horizontal="center" vertical="center"/>
    </xf>
    <xf numFmtId="9" fontId="18" fillId="0" borderId="24" xfId="11" applyFont="1" applyBorder="1" applyAlignment="1">
      <alignment horizontal="center" vertical="center"/>
    </xf>
    <xf numFmtId="164" fontId="18" fillId="0" borderId="24" xfId="11" applyNumberFormat="1" applyFont="1" applyBorder="1" applyAlignment="1">
      <alignment horizontal="center" vertical="center"/>
    </xf>
    <xf numFmtId="9" fontId="16" fillId="8" borderId="21" xfId="11" applyFont="1" applyFill="1" applyBorder="1" applyAlignment="1">
      <alignment horizontal="center" vertical="center"/>
    </xf>
    <xf numFmtId="0" fontId="16" fillId="8" borderId="21" xfId="0" applyFont="1" applyFill="1" applyBorder="1" applyAlignment="1">
      <alignment horizontal="center" vertical="center"/>
    </xf>
    <xf numFmtId="0" fontId="16" fillId="8" borderId="20" xfId="0" applyFont="1" applyFill="1" applyBorder="1" applyAlignment="1">
      <alignment horizontal="center" vertical="center"/>
    </xf>
    <xf numFmtId="9" fontId="16" fillId="8" borderId="20" xfId="11" applyFont="1" applyFill="1" applyBorder="1" applyAlignment="1">
      <alignment horizontal="center" vertical="center"/>
    </xf>
    <xf numFmtId="9" fontId="16" fillId="9" borderId="20" xfId="11" applyFont="1" applyFill="1" applyBorder="1" applyAlignment="1">
      <alignment horizontal="center" vertical="center" wrapText="1"/>
    </xf>
    <xf numFmtId="9" fontId="16" fillId="9" borderId="20" xfId="11" applyFont="1" applyFill="1" applyBorder="1" applyAlignment="1">
      <alignment horizontal="center" vertical="center"/>
    </xf>
    <xf numFmtId="0" fontId="18" fillId="0" borderId="12" xfId="0" applyFont="1" applyBorder="1" applyAlignment="1">
      <alignment horizontal="center" vertical="center"/>
    </xf>
    <xf numFmtId="165" fontId="18" fillId="0" borderId="14" xfId="0" applyNumberFormat="1" applyFont="1" applyBorder="1" applyAlignment="1">
      <alignment horizontal="center" vertical="center"/>
    </xf>
    <xf numFmtId="9" fontId="18" fillId="0" borderId="14" xfId="11" applyFont="1" applyBorder="1" applyAlignment="1">
      <alignment horizontal="center" vertical="center"/>
    </xf>
    <xf numFmtId="0" fontId="16" fillId="5" borderId="8" xfId="0" applyFont="1" applyFill="1" applyBorder="1" applyAlignment="1">
      <alignment horizontal="center" vertical="center"/>
    </xf>
    <xf numFmtId="0" fontId="20" fillId="0" borderId="7" xfId="3" applyFont="1" applyBorder="1">
      <alignment horizontal="left" vertical="center" wrapText="1" indent="1"/>
    </xf>
    <xf numFmtId="0" fontId="23" fillId="0" borderId="0" xfId="3" applyFont="1">
      <alignment horizontal="left" vertical="center" wrapText="1" indent="1"/>
    </xf>
    <xf numFmtId="0" fontId="13" fillId="0" borderId="7" xfId="3" applyFont="1" applyBorder="1" applyAlignment="1">
      <alignment horizontal="center" vertical="center" wrapText="1"/>
    </xf>
    <xf numFmtId="0" fontId="23" fillId="0" borderId="7" xfId="3" applyFont="1" applyBorder="1">
      <alignment horizontal="left" vertical="center" wrapText="1" indent="1"/>
    </xf>
    <xf numFmtId="9" fontId="18" fillId="0" borderId="7" xfId="11" applyFont="1" applyBorder="1" applyAlignment="1">
      <alignment horizontal="center" vertical="center" wrapText="1"/>
    </xf>
    <xf numFmtId="0" fontId="13" fillId="0" borderId="7" xfId="3" applyFont="1" applyBorder="1" applyAlignment="1">
      <alignment horizontal="right" vertical="center" wrapText="1" indent="1"/>
    </xf>
    <xf numFmtId="0" fontId="26" fillId="0" borderId="0" xfId="3" applyFont="1" applyAlignment="1">
      <alignment horizontal="center" vertical="center" wrapText="1"/>
    </xf>
    <xf numFmtId="0" fontId="18" fillId="0" borderId="12" xfId="0" applyFont="1" applyBorder="1"/>
    <xf numFmtId="0" fontId="13" fillId="0" borderId="12" xfId="0" applyFont="1" applyBorder="1"/>
    <xf numFmtId="0" fontId="16" fillId="5" borderId="12" xfId="0" applyFont="1" applyFill="1" applyBorder="1" applyAlignment="1">
      <alignment horizontal="center" vertical="center"/>
    </xf>
    <xf numFmtId="0" fontId="18" fillId="0" borderId="12" xfId="0" applyFont="1" applyBorder="1" applyAlignment="1">
      <alignment vertical="center" wrapText="1"/>
    </xf>
    <xf numFmtId="0" fontId="16" fillId="5" borderId="11" xfId="0" applyFont="1" applyFill="1" applyBorder="1" applyAlignment="1">
      <alignment horizontal="center" vertical="center"/>
    </xf>
    <xf numFmtId="0" fontId="17" fillId="0" borderId="0" xfId="3" applyFont="1" applyAlignment="1">
      <alignment horizontal="center" vertical="center" wrapText="1"/>
    </xf>
    <xf numFmtId="0" fontId="16" fillId="5" borderId="23" xfId="0" applyFont="1" applyFill="1" applyBorder="1" applyAlignment="1">
      <alignment horizontal="center" vertical="center"/>
    </xf>
    <xf numFmtId="0" fontId="18" fillId="5" borderId="12" xfId="0" applyFont="1" applyFill="1" applyBorder="1" applyAlignment="1">
      <alignment horizontal="center" vertical="center"/>
    </xf>
    <xf numFmtId="165" fontId="18" fillId="5" borderId="12" xfId="0" applyNumberFormat="1" applyFont="1" applyFill="1" applyBorder="1" applyAlignment="1">
      <alignment horizontal="center" vertical="center"/>
    </xf>
    <xf numFmtId="0" fontId="18" fillId="0" borderId="10" xfId="0" applyFont="1" applyBorder="1" applyAlignment="1">
      <alignment horizontal="left" vertical="top"/>
    </xf>
    <xf numFmtId="0" fontId="18" fillId="5" borderId="10" xfId="0" applyFont="1" applyFill="1" applyBorder="1" applyAlignment="1">
      <alignment horizontal="center" vertical="center"/>
    </xf>
    <xf numFmtId="0" fontId="18" fillId="5" borderId="10" xfId="0" applyFont="1" applyFill="1" applyBorder="1" applyAlignment="1">
      <alignment horizontal="left" vertical="top"/>
    </xf>
    <xf numFmtId="0" fontId="18" fillId="0" borderId="0" xfId="3" applyFont="1" applyAlignment="1">
      <alignment horizontal="left" vertical="center" wrapText="1"/>
    </xf>
    <xf numFmtId="0" fontId="18" fillId="0" borderId="10" xfId="0" applyFont="1" applyBorder="1" applyAlignment="1">
      <alignment horizontal="left" vertical="center"/>
    </xf>
    <xf numFmtId="0" fontId="13" fillId="0" borderId="0" xfId="3" applyFont="1" applyAlignment="1">
      <alignment horizontal="center" vertical="center" wrapText="1"/>
    </xf>
    <xf numFmtId="0" fontId="27" fillId="10" borderId="10" xfId="0" applyFont="1" applyFill="1" applyBorder="1" applyAlignment="1">
      <alignment horizontal="center" vertical="top"/>
    </xf>
    <xf numFmtId="0" fontId="18" fillId="0" borderId="10" xfId="3" applyFont="1" applyBorder="1" applyAlignment="1">
      <alignment horizontal="center" vertical="center" wrapText="1"/>
    </xf>
    <xf numFmtId="0" fontId="18" fillId="0" borderId="10" xfId="3" applyFont="1" applyBorder="1" applyAlignment="1">
      <alignment horizontal="left" vertical="center" wrapText="1"/>
    </xf>
    <xf numFmtId="0" fontId="18" fillId="0" borderId="9" xfId="3" applyFont="1" applyBorder="1" applyAlignment="1">
      <alignment horizontal="left" vertical="top" wrapText="1"/>
    </xf>
    <xf numFmtId="0" fontId="18" fillId="5" borderId="17" xfId="0" applyFont="1" applyFill="1" applyBorder="1" applyAlignment="1">
      <alignment horizontal="left" vertical="top" wrapText="1"/>
    </xf>
    <xf numFmtId="0" fontId="18" fillId="5" borderId="25" xfId="0" applyFont="1" applyFill="1" applyBorder="1" applyAlignment="1">
      <alignment horizontal="left" vertical="top" wrapText="1"/>
    </xf>
    <xf numFmtId="0" fontId="18" fillId="0" borderId="21" xfId="3" applyFont="1" applyBorder="1" applyAlignment="1">
      <alignment horizontal="center" vertical="center" wrapText="1"/>
    </xf>
    <xf numFmtId="0" fontId="18" fillId="0" borderId="21" xfId="3" applyFont="1" applyBorder="1" applyAlignment="1">
      <alignment horizontal="left" vertical="top" wrapText="1"/>
    </xf>
    <xf numFmtId="0" fontId="18" fillId="0" borderId="28" xfId="0" applyFont="1" applyBorder="1" applyAlignment="1">
      <alignment horizontal="left" vertical="center"/>
    </xf>
    <xf numFmtId="9" fontId="18" fillId="5" borderId="12" xfId="11" applyFont="1" applyFill="1" applyBorder="1" applyAlignment="1">
      <alignment horizontal="center"/>
    </xf>
    <xf numFmtId="0" fontId="18" fillId="5" borderId="12" xfId="3" applyFont="1" applyFill="1" applyBorder="1" applyAlignment="1">
      <alignment horizontal="center" vertical="center" wrapText="1"/>
    </xf>
    <xf numFmtId="165" fontId="18" fillId="11" borderId="12" xfId="0" applyNumberFormat="1" applyFont="1" applyFill="1" applyBorder="1" applyAlignment="1">
      <alignment horizontal="center" vertical="center"/>
    </xf>
    <xf numFmtId="9" fontId="18" fillId="11" borderId="18" xfId="11" applyFont="1" applyFill="1" applyBorder="1" applyAlignment="1">
      <alignment horizontal="center" vertical="center" wrapText="1"/>
    </xf>
    <xf numFmtId="9" fontId="18" fillId="11" borderId="12" xfId="11" applyFont="1" applyFill="1" applyBorder="1" applyAlignment="1">
      <alignment horizontal="center" vertical="center"/>
    </xf>
    <xf numFmtId="2" fontId="18" fillId="0" borderId="12" xfId="0" applyNumberFormat="1" applyFont="1" applyBorder="1" applyAlignment="1">
      <alignment horizontal="center" vertical="center"/>
    </xf>
    <xf numFmtId="9" fontId="18" fillId="11" borderId="11" xfId="11" applyFont="1" applyFill="1" applyBorder="1" applyAlignment="1">
      <alignment horizontal="center" vertical="center"/>
    </xf>
    <xf numFmtId="165" fontId="18" fillId="11" borderId="11" xfId="0" applyNumberFormat="1" applyFont="1" applyFill="1" applyBorder="1" applyAlignment="1">
      <alignment horizontal="center" vertical="center"/>
    </xf>
    <xf numFmtId="166" fontId="18" fillId="11" borderId="12" xfId="0" applyNumberFormat="1" applyFont="1" applyFill="1" applyBorder="1" applyAlignment="1">
      <alignment horizontal="center" vertical="center"/>
    </xf>
    <xf numFmtId="2" fontId="18" fillId="11" borderId="12" xfId="0" applyNumberFormat="1" applyFont="1" applyFill="1" applyBorder="1" applyAlignment="1">
      <alignment horizontal="center" vertical="center"/>
    </xf>
    <xf numFmtId="2" fontId="18" fillId="11" borderId="11" xfId="0" applyNumberFormat="1" applyFont="1" applyFill="1" applyBorder="1" applyAlignment="1">
      <alignment horizontal="center" vertical="center"/>
    </xf>
    <xf numFmtId="9" fontId="18" fillId="11" borderId="12" xfId="11" applyFont="1" applyFill="1" applyBorder="1" applyAlignment="1">
      <alignment horizontal="center"/>
    </xf>
    <xf numFmtId="9" fontId="18" fillId="11" borderId="11" xfId="11" applyFont="1" applyFill="1" applyBorder="1" applyAlignment="1">
      <alignment horizontal="center"/>
    </xf>
    <xf numFmtId="167" fontId="18" fillId="11" borderId="14" xfId="11" applyNumberFormat="1" applyFont="1" applyFill="1" applyBorder="1" applyAlignment="1">
      <alignment horizontal="center" vertical="center" wrapText="1"/>
    </xf>
    <xf numFmtId="9" fontId="18" fillId="11" borderId="14" xfId="11" applyFont="1" applyFill="1" applyBorder="1" applyAlignment="1">
      <alignment horizontal="center" vertical="center" wrapText="1"/>
    </xf>
    <xf numFmtId="167" fontId="18" fillId="11" borderId="12" xfId="11" applyNumberFormat="1" applyFont="1" applyFill="1" applyBorder="1" applyAlignment="1">
      <alignment horizontal="center" vertical="center" wrapText="1"/>
    </xf>
    <xf numFmtId="9" fontId="18" fillId="11" borderId="12" xfId="11" applyFont="1" applyFill="1" applyBorder="1" applyAlignment="1">
      <alignment horizontal="center" vertical="center" wrapText="1"/>
    </xf>
    <xf numFmtId="2" fontId="18" fillId="11" borderId="12" xfId="11" applyNumberFormat="1" applyFont="1" applyFill="1" applyBorder="1" applyAlignment="1">
      <alignment horizontal="center" vertical="center" wrapText="1"/>
    </xf>
    <xf numFmtId="2" fontId="18" fillId="11" borderId="11" xfId="11" applyNumberFormat="1" applyFont="1" applyFill="1" applyBorder="1" applyAlignment="1">
      <alignment horizontal="center" vertical="center" wrapText="1"/>
    </xf>
    <xf numFmtId="9" fontId="18" fillId="11" borderId="11" xfId="11" applyFont="1" applyFill="1" applyBorder="1" applyAlignment="1">
      <alignment horizontal="center" vertical="center" wrapText="1"/>
    </xf>
    <xf numFmtId="164" fontId="18" fillId="11" borderId="12" xfId="11" applyNumberFormat="1" applyFont="1" applyFill="1" applyBorder="1" applyAlignment="1">
      <alignment horizontal="center" vertical="center"/>
    </xf>
    <xf numFmtId="0" fontId="18" fillId="5" borderId="4" xfId="0" applyFont="1" applyFill="1" applyBorder="1" applyAlignment="1">
      <alignment horizontal="center" vertical="center"/>
    </xf>
    <xf numFmtId="9" fontId="16" fillId="5" borderId="4" xfId="11" applyFont="1" applyFill="1" applyBorder="1" applyAlignment="1">
      <alignment horizontal="center" vertical="center"/>
    </xf>
    <xf numFmtId="0" fontId="16" fillId="5" borderId="4" xfId="0" applyFont="1" applyFill="1" applyBorder="1" applyAlignment="1">
      <alignment horizontal="center" vertical="center"/>
    </xf>
    <xf numFmtId="0" fontId="16" fillId="9" borderId="6" xfId="3" applyFont="1" applyFill="1" applyBorder="1" applyAlignment="1">
      <alignment horizontal="center" vertical="center" wrapText="1"/>
    </xf>
    <xf numFmtId="0" fontId="16" fillId="9" borderId="6" xfId="0" applyFont="1" applyFill="1" applyBorder="1" applyAlignment="1">
      <alignment horizontal="center" vertical="center"/>
    </xf>
    <xf numFmtId="0" fontId="16" fillId="9" borderId="35" xfId="0" applyFont="1" applyFill="1" applyBorder="1" applyAlignment="1">
      <alignment horizontal="center" vertical="center"/>
    </xf>
    <xf numFmtId="0" fontId="16" fillId="9" borderId="23" xfId="0" applyFont="1" applyFill="1" applyBorder="1" applyAlignment="1">
      <alignment horizontal="center" vertical="center"/>
    </xf>
    <xf numFmtId="164" fontId="18" fillId="11" borderId="11" xfId="11" applyNumberFormat="1" applyFont="1" applyFill="1" applyBorder="1" applyAlignment="1">
      <alignment horizontal="center" vertical="center"/>
    </xf>
    <xf numFmtId="2" fontId="18" fillId="11" borderId="10" xfId="0" applyNumberFormat="1" applyFont="1" applyFill="1" applyBorder="1" applyAlignment="1">
      <alignment horizontal="center" vertical="center"/>
    </xf>
    <xf numFmtId="165" fontId="18" fillId="11" borderId="10" xfId="0" applyNumberFormat="1" applyFont="1" applyFill="1" applyBorder="1" applyAlignment="1">
      <alignment horizontal="center" vertical="center"/>
    </xf>
    <xf numFmtId="9" fontId="18" fillId="11" borderId="10" xfId="11" applyFont="1" applyFill="1" applyBorder="1" applyAlignment="1">
      <alignment horizontal="center" vertical="center"/>
    </xf>
    <xf numFmtId="2" fontId="18" fillId="11" borderId="28" xfId="11" applyNumberFormat="1" applyFont="1" applyFill="1" applyBorder="1" applyAlignment="1">
      <alignment horizontal="center" vertical="center"/>
    </xf>
    <xf numFmtId="0" fontId="18" fillId="11" borderId="28" xfId="0" applyFont="1" applyFill="1" applyBorder="1" applyAlignment="1">
      <alignment horizontal="center" vertical="center"/>
    </xf>
    <xf numFmtId="9" fontId="18" fillId="11" borderId="10" xfId="11" applyFont="1" applyFill="1" applyBorder="1" applyAlignment="1">
      <alignment horizontal="center" vertical="center" wrapText="1"/>
    </xf>
    <xf numFmtId="2" fontId="18" fillId="11" borderId="10" xfId="3" applyNumberFormat="1" applyFont="1" applyFill="1" applyBorder="1" applyAlignment="1">
      <alignment horizontal="center" vertical="center" wrapText="1"/>
    </xf>
    <xf numFmtId="165" fontId="18" fillId="11" borderId="10" xfId="1" applyNumberFormat="1" applyFont="1" applyFill="1" applyBorder="1" applyAlignment="1">
      <alignment horizontal="center" vertical="center" wrapText="1"/>
    </xf>
    <xf numFmtId="165" fontId="18" fillId="11" borderId="10" xfId="3" applyNumberFormat="1" applyFont="1" applyFill="1" applyBorder="1" applyAlignment="1">
      <alignment horizontal="center" vertical="center" wrapText="1"/>
    </xf>
    <xf numFmtId="2" fontId="18" fillId="11" borderId="21" xfId="3" applyNumberFormat="1" applyFont="1" applyFill="1" applyBorder="1" applyAlignment="1">
      <alignment horizontal="center" vertical="center" wrapText="1"/>
    </xf>
    <xf numFmtId="2" fontId="18" fillId="11" borderId="9" xfId="3" applyNumberFormat="1" applyFont="1" applyFill="1" applyBorder="1" applyAlignment="1">
      <alignment horizontal="center" vertical="center" wrapText="1"/>
    </xf>
    <xf numFmtId="0" fontId="21" fillId="0" borderId="0" xfId="3" applyFont="1" applyAlignment="1">
      <alignment horizontal="center" vertical="center" wrapText="1"/>
    </xf>
    <xf numFmtId="0" fontId="21" fillId="0" borderId="0" xfId="3" applyFont="1" applyAlignment="1">
      <alignment vertical="center" wrapText="1"/>
    </xf>
    <xf numFmtId="0" fontId="28" fillId="4" borderId="0" xfId="3" applyFont="1" applyFill="1" applyAlignment="1">
      <alignment vertical="center" wrapText="1"/>
    </xf>
    <xf numFmtId="0" fontId="30" fillId="0" borderId="0" xfId="3" applyFont="1" applyAlignment="1">
      <alignment horizontal="center" vertical="center" wrapText="1"/>
    </xf>
    <xf numFmtId="0" fontId="25" fillId="0" borderId="0" xfId="3" applyFont="1" applyAlignment="1">
      <alignment horizontal="center" vertical="center" wrapText="1"/>
    </xf>
    <xf numFmtId="0" fontId="31" fillId="0" borderId="0" xfId="3" applyFont="1">
      <alignment horizontal="left" vertical="center" wrapText="1" indent="1"/>
    </xf>
    <xf numFmtId="0" fontId="24" fillId="0" borderId="0" xfId="3" applyFont="1">
      <alignment horizontal="left" vertical="center" wrapText="1" indent="1"/>
    </xf>
    <xf numFmtId="0" fontId="25" fillId="11" borderId="0" xfId="3" applyFont="1" applyFill="1" applyAlignment="1">
      <alignment horizontal="center" vertical="center" wrapText="1"/>
    </xf>
    <xf numFmtId="0" fontId="24" fillId="0" borderId="0" xfId="3" applyFont="1" applyAlignment="1">
      <alignment horizontal="left" vertical="center" wrapText="1"/>
    </xf>
    <xf numFmtId="0" fontId="25" fillId="7" borderId="0" xfId="3" applyFont="1" applyFill="1" applyAlignment="1" applyProtection="1">
      <alignment horizontal="center" vertical="center" wrapText="1"/>
      <protection locked="0"/>
    </xf>
    <xf numFmtId="165" fontId="18" fillId="7" borderId="12" xfId="0" applyNumberFormat="1" applyFont="1" applyFill="1" applyBorder="1" applyAlignment="1" applyProtection="1">
      <alignment horizontal="center" vertical="center"/>
      <protection locked="0"/>
    </xf>
    <xf numFmtId="167" fontId="18" fillId="7" borderId="12" xfId="0" quotePrefix="1" applyNumberFormat="1" applyFont="1" applyFill="1" applyBorder="1" applyAlignment="1" applyProtection="1">
      <alignment horizontal="center" vertical="center"/>
      <protection locked="0"/>
    </xf>
    <xf numFmtId="167" fontId="18" fillId="7" borderId="12" xfId="0" applyNumberFormat="1" applyFont="1" applyFill="1" applyBorder="1" applyAlignment="1" applyProtection="1">
      <alignment horizontal="center" vertical="center"/>
      <protection locked="0"/>
    </xf>
    <xf numFmtId="167" fontId="18" fillId="7" borderId="11" xfId="0" applyNumberFormat="1" applyFont="1" applyFill="1" applyBorder="1" applyAlignment="1" applyProtection="1">
      <alignment horizontal="center" vertical="center"/>
      <protection locked="0"/>
    </xf>
    <xf numFmtId="165" fontId="18" fillId="7" borderId="11" xfId="0" applyNumberFormat="1" applyFont="1" applyFill="1" applyBorder="1" applyAlignment="1" applyProtection="1">
      <alignment horizontal="center" vertical="center"/>
      <protection locked="0"/>
    </xf>
    <xf numFmtId="0" fontId="32" fillId="0" borderId="0" xfId="0" applyFont="1" applyAlignment="1">
      <alignment horizontal="left" vertical="center" wrapText="1"/>
    </xf>
    <xf numFmtId="0" fontId="33" fillId="0" borderId="0" xfId="3" applyFont="1" applyAlignment="1">
      <alignment horizontal="left" vertical="center" wrapText="1"/>
    </xf>
    <xf numFmtId="9" fontId="16" fillId="9" borderId="21" xfId="11" applyFont="1" applyFill="1" applyBorder="1" applyAlignment="1">
      <alignment horizontal="center" vertical="center"/>
    </xf>
    <xf numFmtId="0" fontId="0" fillId="0" borderId="22" xfId="0" applyBorder="1"/>
    <xf numFmtId="0" fontId="18" fillId="0" borderId="28" xfId="0" applyFont="1" applyBorder="1" applyAlignment="1">
      <alignment horizontal="left" vertical="center" wrapText="1"/>
    </xf>
    <xf numFmtId="0" fontId="0" fillId="0" borderId="29" xfId="0" applyBorder="1"/>
    <xf numFmtId="0" fontId="29" fillId="6" borderId="0" xfId="3" applyFont="1" applyFill="1" applyAlignment="1">
      <alignment horizontal="center" vertical="center" wrapText="1"/>
    </xf>
    <xf numFmtId="0" fontId="7" fillId="0" borderId="0" xfId="3" applyFont="1">
      <alignment horizontal="left" vertical="center" wrapText="1" indent="1"/>
    </xf>
    <xf numFmtId="9" fontId="9" fillId="0" borderId="0" xfId="11" applyFont="1" applyAlignment="1">
      <alignment horizontal="center" vertical="center" wrapText="1"/>
    </xf>
    <xf numFmtId="0" fontId="0" fillId="0" borderId="0" xfId="0"/>
    <xf numFmtId="0" fontId="18" fillId="0" borderId="10" xfId="3" applyFont="1" applyBorder="1" applyAlignment="1">
      <alignment horizontal="left" vertical="center" wrapText="1"/>
    </xf>
    <xf numFmtId="0" fontId="0" fillId="0" borderId="25" xfId="0" applyBorder="1"/>
    <xf numFmtId="0" fontId="16" fillId="9" borderId="34" xfId="0" applyFont="1" applyFill="1" applyBorder="1" applyAlignment="1">
      <alignment horizontal="center" vertical="center"/>
    </xf>
    <xf numFmtId="0" fontId="0" fillId="0" borderId="36" xfId="0" applyBorder="1"/>
    <xf numFmtId="0" fontId="18" fillId="0" borderId="10" xfId="0" applyFont="1" applyBorder="1" applyAlignment="1">
      <alignment horizontal="left" vertical="top" wrapText="1"/>
    </xf>
    <xf numFmtId="0" fontId="18" fillId="0" borderId="9" xfId="3" applyFont="1" applyBorder="1" applyAlignment="1">
      <alignment horizontal="left" vertical="center" wrapText="1"/>
    </xf>
    <xf numFmtId="0" fontId="0" fillId="0" borderId="26" xfId="0" applyBorder="1"/>
    <xf numFmtId="0" fontId="16" fillId="9" borderId="16" xfId="0" applyFont="1" applyFill="1" applyBorder="1" applyAlignment="1">
      <alignment horizontal="center" vertical="center"/>
    </xf>
    <xf numFmtId="0" fontId="0" fillId="0" borderId="5" xfId="0" applyBorder="1"/>
    <xf numFmtId="0" fontId="18" fillId="0" borderId="21" xfId="3" applyFont="1" applyBorder="1" applyAlignment="1">
      <alignment horizontal="left" vertical="top" wrapText="1"/>
    </xf>
    <xf numFmtId="0" fontId="16" fillId="5" borderId="10" xfId="0" applyFont="1" applyFill="1" applyBorder="1" applyAlignment="1">
      <alignment horizontal="center" vertical="top"/>
    </xf>
    <xf numFmtId="0" fontId="18" fillId="0" borderId="10" xfId="0" applyFont="1" applyBorder="1" applyAlignment="1">
      <alignment horizontal="left" vertical="center" wrapText="1"/>
    </xf>
    <xf numFmtId="0" fontId="16" fillId="5" borderId="31" xfId="0" applyFont="1" applyFill="1" applyBorder="1" applyAlignment="1">
      <alignment horizontal="center" vertical="center"/>
    </xf>
    <xf numFmtId="0" fontId="0" fillId="0" borderId="31" xfId="0" applyBorder="1"/>
    <xf numFmtId="0" fontId="16" fillId="9" borderId="19" xfId="0" applyFont="1" applyFill="1" applyBorder="1" applyAlignment="1">
      <alignment horizontal="center" vertical="center"/>
    </xf>
    <xf numFmtId="0" fontId="0" fillId="0" borderId="33" xfId="0" applyBorder="1"/>
    <xf numFmtId="0" fontId="18" fillId="5" borderId="10" xfId="0" applyFont="1" applyFill="1" applyBorder="1" applyAlignment="1">
      <alignment horizontal="left" vertical="top" wrapText="1"/>
    </xf>
    <xf numFmtId="0" fontId="16" fillId="8" borderId="4" xfId="0" applyFont="1" applyFill="1" applyBorder="1" applyAlignment="1">
      <alignment horizontal="center" vertical="center"/>
    </xf>
    <xf numFmtId="0" fontId="0" fillId="0" borderId="4" xfId="0" applyBorder="1"/>
    <xf numFmtId="0" fontId="18" fillId="5" borderId="10" xfId="0" applyFont="1" applyFill="1" applyBorder="1" applyAlignment="1">
      <alignment horizontal="left" vertical="center"/>
    </xf>
    <xf numFmtId="0" fontId="26" fillId="0" borderId="0" xfId="3" applyFont="1" applyAlignment="1">
      <alignment horizontal="center" vertical="center" wrapText="1"/>
    </xf>
    <xf numFmtId="0" fontId="18" fillId="0" borderId="0" xfId="3" applyFont="1" applyAlignment="1">
      <alignment horizontal="left" vertical="top" wrapText="1"/>
    </xf>
    <xf numFmtId="0" fontId="18" fillId="0" borderId="10" xfId="0" applyFont="1" applyBorder="1" applyAlignment="1">
      <alignment horizontal="left" vertical="center"/>
    </xf>
    <xf numFmtId="0" fontId="16" fillId="5" borderId="23" xfId="0" applyFont="1" applyFill="1" applyBorder="1" applyAlignment="1">
      <alignment horizontal="center" vertical="center"/>
    </xf>
    <xf numFmtId="0" fontId="0" fillId="0" borderId="32" xfId="0" applyBorder="1"/>
    <xf numFmtId="0" fontId="16" fillId="5" borderId="30" xfId="0" applyFont="1" applyFill="1" applyBorder="1" applyAlignment="1">
      <alignment horizontal="center" vertical="top"/>
    </xf>
    <xf numFmtId="0" fontId="0" fillId="0" borderId="27" xfId="0" applyBorder="1"/>
    <xf numFmtId="0" fontId="33" fillId="0" borderId="0" xfId="0" applyFont="1" applyAlignment="1">
      <alignment horizontal="left" vertical="center" wrapText="1"/>
    </xf>
    <xf numFmtId="0" fontId="15" fillId="0" borderId="0" xfId="3" applyFont="1">
      <alignment horizontal="left" vertical="center" wrapText="1" indent="1"/>
    </xf>
    <xf numFmtId="0" fontId="18" fillId="0" borderId="0" xfId="3" applyFont="1">
      <alignment horizontal="left" vertical="center" wrapText="1" indent="1"/>
    </xf>
    <xf numFmtId="0" fontId="30" fillId="0" borderId="0" xfId="3" applyFont="1" applyAlignment="1">
      <alignment horizontal="center" vertical="center" wrapText="1"/>
    </xf>
    <xf numFmtId="0" fontId="17" fillId="0" borderId="7" xfId="3" applyFont="1" applyBorder="1" applyAlignment="1">
      <alignment horizontal="center" vertical="center" wrapText="1"/>
    </xf>
    <xf numFmtId="0" fontId="0" fillId="0" borderId="7" xfId="0" applyBorder="1"/>
    <xf numFmtId="0" fontId="16" fillId="8" borderId="31" xfId="0" applyFont="1" applyFill="1" applyBorder="1" applyAlignment="1">
      <alignment horizontal="center" vertical="center"/>
    </xf>
    <xf numFmtId="0" fontId="18" fillId="0" borderId="0" xfId="3" applyFont="1" applyAlignment="1">
      <alignment horizontal="center" vertical="center" wrapText="1"/>
    </xf>
    <xf numFmtId="0" fontId="7" fillId="0" borderId="0" xfId="3" applyFont="1" applyAlignment="1">
      <alignment horizontal="center" vertical="center" wrapText="1"/>
    </xf>
    <xf numFmtId="165" fontId="35" fillId="0" borderId="0" xfId="3" applyNumberFormat="1" applyFont="1">
      <alignment horizontal="left" vertical="center" wrapText="1" indent="1"/>
    </xf>
  </cellXfs>
  <cellStyles count="14">
    <cellStyle name="Año" xfId="8" xr:uid="{00000000-0005-0000-0000-000008000000}"/>
    <cellStyle name="Currency" xfId="1" builtinId="4"/>
    <cellStyle name="Encabezado 1 2" xfId="10" xr:uid="{00000000-0005-0000-0000-00000A000000}"/>
    <cellStyle name="Encabezado 2 2" xfId="4" xr:uid="{00000000-0005-0000-0000-000004000000}"/>
    <cellStyle name="Entrada 2" xfId="5" xr:uid="{00000000-0005-0000-0000-000005000000}"/>
    <cellStyle name="Estilo 1" xfId="12" xr:uid="{00000000-0005-0000-0000-00000C000000}"/>
    <cellStyle name="Heading 2" xfId="9" builtinId="17"/>
    <cellStyle name="Moneda 2" xfId="13" xr:uid="{00000000-0005-0000-0000-00000D000000}"/>
    <cellStyle name="Normal" xfId="0" builtinId="0"/>
    <cellStyle name="Normal 2" xfId="2" xr:uid="{00000000-0005-0000-0000-000002000000}"/>
    <cellStyle name="Normal 3" xfId="3" xr:uid="{00000000-0005-0000-0000-000003000000}"/>
    <cellStyle name="Percent" xfId="11" builtinId="5"/>
    <cellStyle name="Porcentaje 2" xfId="7" xr:uid="{00000000-0005-0000-0000-000007000000}"/>
    <cellStyle name="Título 3 2" xfId="6" xr:uid="{00000000-0005-0000-0000-000006000000}"/>
  </cellStyles>
  <dxfs count="28">
    <dxf>
      <fill>
        <patternFill>
          <bgColor auto="1"/>
        </patternFill>
      </fill>
      <border>
        <top style="dotted">
          <color theme="5"/>
        </top>
        <bottom style="dotted">
          <color theme="5"/>
        </bottom>
        <horizontal style="dotted">
          <color theme="5"/>
        </horizontal>
      </border>
    </dxf>
    <dxf>
      <font>
        <color theme="0" tint="-4.9989318521683403E-2"/>
      </font>
      <fill>
        <patternFill>
          <bgColor theme="4" tint="0.79998168889431442"/>
        </patternFill>
      </fill>
      <border>
        <top/>
      </border>
    </dxf>
    <dxf>
      <font>
        <b/>
        <color theme="1"/>
      </font>
      <fill>
        <patternFill>
          <bgColor theme="4" tint="0.79998168889431442"/>
        </patternFill>
      </fill>
      <border>
        <left/>
        <right/>
        <top style="thick">
          <color theme="0"/>
        </top>
        <bottom style="thick">
          <color theme="0"/>
        </bottom>
        <vertical/>
        <horizontal/>
      </border>
    </dxf>
    <dxf>
      <border>
        <bottom style="medium">
          <color theme="7"/>
        </bottom>
      </border>
    </dxf>
    <dxf>
      <fill>
        <patternFill>
          <bgColor theme="0" tint="-4.9989318521683403E-2"/>
        </patternFill>
      </fill>
    </dxf>
    <dxf>
      <font>
        <b/>
        <color theme="1"/>
      </font>
      <fill>
        <patternFill>
          <bgColor theme="4" tint="0.79998168889431442"/>
        </patternFill>
      </fill>
      <border>
        <top/>
        <bottom style="thick">
          <color theme="4"/>
        </bottom>
        <vertical style="thin">
          <color theme="4" tint="0.59996337778862885"/>
        </vertical>
      </border>
    </dxf>
    <dxf>
      <font>
        <b/>
        <color theme="1"/>
      </font>
      <fill>
        <patternFill>
          <bgColor theme="4" tint="0.79998168889431442"/>
        </patternFill>
      </fill>
      <border>
        <left/>
        <right/>
        <top style="thick">
          <color theme="0"/>
        </top>
        <bottom style="thick">
          <color theme="0"/>
        </bottom>
        <vertical style="thin">
          <color theme="4" tint="0.59996337778862885"/>
        </vertical>
        <horizontal/>
      </border>
    </dxf>
    <dxf>
      <border>
        <left/>
        <bottom style="medium">
          <color theme="4"/>
        </bottom>
        <vertical style="thin">
          <color theme="4" tint="0.79998168889431442"/>
        </vertical>
      </border>
    </dxf>
    <dxf>
      <fill>
        <patternFill>
          <bgColor rgb="FFFFDC79"/>
        </patternFill>
      </fill>
    </dxf>
    <dxf>
      <fill>
        <patternFill>
          <bgColor auto="1"/>
        </patternFill>
      </fill>
    </dxf>
    <dxf>
      <fill>
        <patternFill>
          <bgColor theme="6" tint="-0.24994659260841701"/>
        </patternFill>
      </fill>
    </dxf>
    <dxf>
      <fill>
        <patternFill>
          <bgColor theme="6" tint="-0.24994659260841701"/>
        </patternFill>
      </fill>
    </dxf>
    <dxf>
      <border>
        <left style="medium">
          <color theme="6" tint="-0.499984740745262"/>
        </left>
        <right style="medium">
          <color theme="6" tint="-0.499984740745262"/>
        </right>
        <top style="thin">
          <color theme="6" tint="-0.24994659260841701"/>
        </top>
        <bottom style="medium">
          <color theme="6" tint="-0.499984740745262"/>
        </bottom>
        <vertical style="medium">
          <color theme="6" tint="-0.499984740745262"/>
        </vertical>
        <horizontal style="hair">
          <color theme="6" tint="-0.24994659260841701"/>
        </horizontal>
      </border>
    </dxf>
    <dxf>
      <fill>
        <patternFill>
          <bgColor rgb="FFFFFFCC"/>
        </patternFill>
      </fill>
    </dxf>
    <dxf>
      <fill>
        <patternFill>
          <bgColor rgb="FFFFEBB3"/>
        </patternFill>
      </fill>
    </dxf>
    <dxf>
      <fill>
        <patternFill>
          <bgColor rgb="FFCC9900"/>
        </patternFill>
      </fill>
    </dxf>
    <dxf>
      <fill>
        <patternFill>
          <bgColor rgb="FFCC9900"/>
        </patternFill>
      </fill>
    </dxf>
    <dxf>
      <border>
        <left/>
        <right/>
        <bottom style="thick">
          <color rgb="FFF1D983"/>
        </bottom>
        <vertical/>
      </border>
    </dxf>
    <dxf>
      <fill>
        <patternFill>
          <bgColor rgb="FFFFE69F"/>
        </patternFill>
      </fill>
    </dxf>
    <dxf>
      <fill>
        <patternFill>
          <bgColor rgb="FFC89400"/>
        </patternFill>
      </fill>
    </dxf>
    <dxf>
      <fill>
        <patternFill>
          <bgColor rgb="FFC89400"/>
        </patternFill>
      </fill>
    </dxf>
    <dxf>
      <border>
        <left style="thin">
          <color rgb="FFA27800"/>
        </left>
        <right style="thin">
          <color rgb="FFA27800"/>
        </right>
        <bottom style="thick">
          <color rgb="FFA27800"/>
        </bottom>
        <vertical style="thin">
          <color rgb="FFA27800"/>
        </vertical>
      </border>
    </dxf>
    <dxf>
      <fill>
        <patternFill>
          <bgColor auto="1"/>
        </patternFill>
      </fill>
    </dxf>
    <dxf>
      <fill>
        <patternFill>
          <bgColor theme="6" tint="-0.499984740745262"/>
        </patternFill>
      </fill>
    </dxf>
    <dxf>
      <fill>
        <patternFill>
          <bgColor rgb="FFC29B0A"/>
        </patternFill>
      </fill>
    </dxf>
    <dxf>
      <fill>
        <patternFill>
          <bgColor theme="6" tint="-0.24994659260841701"/>
        </patternFill>
      </fill>
    </dxf>
    <dxf>
      <fill>
        <patternFill>
          <bgColor rgb="FFFFFFFF"/>
        </patternFill>
      </fill>
      <border diagonalDown="1">
        <left style="mediumDashed">
          <color theme="6" tint="-0.24994659260841701"/>
        </left>
        <right style="mediumDashed">
          <color theme="6" tint="-0.24994659260841701"/>
        </right>
        <diagonal style="medium">
          <color rgb="FFC00000"/>
        </diagonal>
        <vertical style="mediumDashed">
          <color theme="6" tint="-0.24994659260841701"/>
        </vertical>
        <horizontal style="mediumDashed">
          <color theme="6" tint="-0.24994659260841701"/>
        </horizontal>
      </border>
    </dxf>
    <dxf>
      <border>
        <left style="thick">
          <color rgb="FFC00000"/>
        </left>
        <right style="thick">
          <color rgb="FFC00000"/>
        </right>
        <vertical style="thick">
          <color rgb="FFC00000"/>
        </vertical>
      </border>
    </dxf>
  </dxfs>
  <tableStyles count="9" defaultTableStyle="Estilo de tabla 4" defaultPivotStyle="Estilo de tabla dinámica 1">
    <tableStyle name="Estilo de tabla 1" pivot="0" count="1" xr9:uid="{00000000-0011-0000-FFFF-FFFF00000000}">
      <tableStyleElement type="secondColumnStripe" dxfId="27"/>
    </tableStyle>
    <tableStyle name="Estilo de tabla 2" pivot="0" count="5" xr9:uid="{00000000-0011-0000-FFFF-FFFF01000000}">
      <tableStyleElement type="wholeTable" dxfId="26"/>
      <tableStyleElement type="headerRow" dxfId="25"/>
      <tableStyleElement type="totalRow" dxfId="24"/>
      <tableStyleElement type="firstTotalCell" dxfId="23"/>
      <tableStyleElement type="lastTotalCell" dxfId="22"/>
    </tableStyle>
    <tableStyle name="Estilo de tabla 3" pivot="0" count="4" xr9:uid="{00000000-0011-0000-FFFF-FFFF02000000}">
      <tableStyleElement type="wholeTable" dxfId="21"/>
      <tableStyleElement type="headerRow" dxfId="20"/>
      <tableStyleElement type="totalRow" dxfId="19"/>
      <tableStyleElement type="firstRowStripe" dxfId="18"/>
    </tableStyle>
    <tableStyle name="Estilo de tabla 4" pivot="0" count="4" xr9:uid="{00000000-0011-0000-FFFF-FFFF03000000}">
      <tableStyleElement type="wholeTable" dxfId="17"/>
      <tableStyleElement type="headerRow" dxfId="16"/>
      <tableStyleElement type="totalRow" dxfId="15"/>
      <tableStyleElement type="firstRowStripe" dxfId="14"/>
    </tableStyle>
    <tableStyle name="Estilo de tabla 5" pivot="0" count="1" xr9:uid="{00000000-0011-0000-FFFF-FFFF04000000}">
      <tableStyleElement type="firstRowStripe" dxfId="13"/>
    </tableStyle>
    <tableStyle name="Estilo de tabla 6" pivot="0" count="4" xr9:uid="{00000000-0011-0000-FFFF-FFFF05000000}">
      <tableStyleElement type="wholeTable" dxfId="12"/>
      <tableStyleElement type="headerRow" dxfId="11"/>
      <tableStyleElement type="totalRow" dxfId="10"/>
      <tableStyleElement type="firstRowStripe" dxfId="9"/>
    </tableStyle>
    <tableStyle name="Estilo de tabla dinámica 1" table="0" count="1" xr9:uid="{00000000-0011-0000-FFFF-FFFF06000000}">
      <tableStyleElement type="firstRowStripe" dxfId="8"/>
    </tableStyle>
    <tableStyle name="Presupuesto mensual simple 2" pivot="0" count="4" xr9:uid="{00000000-0011-0000-FFFF-FFFF07000000}">
      <tableStyleElement type="wholeTable" dxfId="7"/>
      <tableStyleElement type="headerRow" dxfId="6"/>
      <tableStyleElement type="totalRow" dxfId="5"/>
      <tableStyleElement type="firstRowStripe" dxfId="4"/>
    </tableStyle>
    <tableStyle name="Presupuesto mensual simple 2 2" pivot="0" count="4" xr9:uid="{00000000-0011-0000-FFFF-FFFF08000000}">
      <tableStyleElement type="wholeTable" dxfId="3"/>
      <tableStyleElement type="headerRow" dxfId="2"/>
      <tableStyleElement type="total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Berlín">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tabColor rgb="FFC00000"/>
    <pageSetUpPr fitToPage="1"/>
  </sheetPr>
  <dimension ref="A2:BY58"/>
  <sheetViews>
    <sheetView showGridLines="0" tabSelected="1" zoomScale="10" zoomScaleNormal="10" zoomScaleSheetLayoutView="20" zoomScalePageLayoutView="10" workbookViewId="0">
      <selection activeCell="I5" sqref="I5"/>
    </sheetView>
  </sheetViews>
  <sheetFormatPr baseColWidth="10" defaultColWidth="8.83203125" defaultRowHeight="103"/>
  <cols>
    <col min="1" max="1" width="4.6640625" style="1" customWidth="1"/>
    <col min="2" max="2" width="226.83203125" style="1" bestFit="1" customWidth="1"/>
    <col min="3" max="3" width="118.5" style="1" bestFit="1" customWidth="1"/>
    <col min="4" max="4" width="150.1640625" style="24" bestFit="1" customWidth="1"/>
    <col min="5" max="5" width="103.5" style="1" bestFit="1" customWidth="1"/>
    <col min="6" max="6" width="180.1640625" bestFit="1" customWidth="1"/>
    <col min="7" max="7" width="158.5" bestFit="1" customWidth="1"/>
    <col min="8" max="8" width="68.5" bestFit="1" customWidth="1"/>
    <col min="9" max="9" width="255.83203125" style="1" bestFit="1" customWidth="1"/>
    <col min="10" max="10" width="113.5" style="1" bestFit="1" customWidth="1"/>
    <col min="11" max="11" width="131.83203125" bestFit="1" customWidth="1"/>
    <col min="12" max="12" width="118.5" bestFit="1" customWidth="1"/>
    <col min="13" max="13" width="136.83203125" bestFit="1" customWidth="1"/>
    <col min="14" max="14" width="158.5" bestFit="1" customWidth="1"/>
    <col min="15" max="15" width="68.5" bestFit="1" customWidth="1"/>
    <col min="16" max="16" width="46.5" style="1" customWidth="1"/>
    <col min="17" max="17" width="255.5" style="18" customWidth="1"/>
    <col min="18" max="18" width="220.1640625" style="11" bestFit="1" customWidth="1"/>
    <col min="19" max="19" width="255.83203125" style="11" bestFit="1" customWidth="1"/>
    <col min="20" max="20" width="254.33203125" style="7" customWidth="1"/>
    <col min="21" max="21" width="13" customWidth="1"/>
    <col min="22" max="22" width="110.1640625" style="7" bestFit="1" customWidth="1"/>
    <col min="23" max="23" width="101.83203125" bestFit="1" customWidth="1"/>
    <col min="24" max="24" width="13" customWidth="1"/>
    <col min="25" max="25" width="254.33203125" style="7" customWidth="1"/>
    <col min="26" max="32" width="50.5" style="1" customWidth="1"/>
    <col min="33" max="76" width="8.83203125" style="1" customWidth="1"/>
    <col min="77" max="77" width="10.1640625" style="1" bestFit="1" customWidth="1"/>
    <col min="78" max="78" width="8.83203125" style="1" customWidth="1"/>
    <col min="79" max="16384" width="8.83203125" style="1"/>
  </cols>
  <sheetData>
    <row r="2" spans="1:25" ht="408.75" customHeight="1">
      <c r="B2" s="149" t="s">
        <v>0</v>
      </c>
      <c r="C2" s="150"/>
      <c r="D2" s="151"/>
      <c r="E2" s="150"/>
      <c r="F2" s="152"/>
      <c r="G2" s="152"/>
      <c r="H2" s="152"/>
      <c r="I2" s="150"/>
      <c r="J2" s="150"/>
      <c r="K2" s="152"/>
      <c r="L2" s="152"/>
      <c r="M2" s="152"/>
      <c r="N2" s="130"/>
      <c r="O2" s="130"/>
      <c r="P2" s="130"/>
      <c r="Q2" s="130"/>
      <c r="R2" s="130"/>
      <c r="S2" s="130"/>
    </row>
    <row r="3" spans="1:25" ht="212.25" customHeight="1">
      <c r="B3" s="183" t="s">
        <v>1</v>
      </c>
      <c r="C3" s="150"/>
      <c r="D3" s="151"/>
      <c r="E3" s="150"/>
      <c r="F3" s="152"/>
      <c r="G3" s="152"/>
      <c r="H3" s="152"/>
      <c r="I3" s="150"/>
      <c r="J3" s="150"/>
      <c r="K3" s="152"/>
      <c r="L3" s="152"/>
      <c r="M3" s="152"/>
      <c r="N3" s="129"/>
      <c r="O3" s="129"/>
      <c r="P3" s="129"/>
      <c r="Q3" s="129"/>
      <c r="R3" s="129"/>
      <c r="S3" s="129"/>
      <c r="T3" s="184"/>
      <c r="U3" s="152"/>
      <c r="V3" s="182"/>
      <c r="W3" s="152"/>
      <c r="X3" s="69"/>
    </row>
    <row r="4" spans="1:25" ht="85" customHeight="1">
      <c r="B4" s="131"/>
      <c r="C4" s="132"/>
      <c r="D4" s="132"/>
      <c r="E4" s="132"/>
      <c r="F4" s="132"/>
      <c r="G4" s="132"/>
      <c r="H4" s="133"/>
      <c r="I4" s="133"/>
      <c r="J4" s="132"/>
      <c r="K4" s="132"/>
      <c r="L4" s="132"/>
      <c r="M4" s="132"/>
      <c r="N4" s="128"/>
      <c r="O4" s="128"/>
      <c r="P4" s="128"/>
      <c r="Q4" s="128"/>
      <c r="R4" s="128"/>
      <c r="S4" s="128"/>
      <c r="T4" s="182"/>
      <c r="U4" s="152"/>
      <c r="V4" s="182"/>
      <c r="W4" s="152"/>
      <c r="X4" s="69"/>
    </row>
    <row r="5" spans="1:25" ht="255" customHeight="1">
      <c r="B5" s="131"/>
      <c r="C5" s="132"/>
      <c r="D5" s="132"/>
      <c r="E5" s="137"/>
      <c r="F5" s="134" t="s">
        <v>2</v>
      </c>
      <c r="G5" s="132"/>
      <c r="H5" s="135"/>
      <c r="I5" s="136" t="s">
        <v>3</v>
      </c>
      <c r="J5" s="132"/>
      <c r="K5" s="132"/>
      <c r="L5" s="132"/>
      <c r="M5" s="132"/>
      <c r="N5" s="128"/>
      <c r="O5" s="128"/>
      <c r="P5" s="128"/>
      <c r="Q5" s="128"/>
      <c r="R5" s="128"/>
      <c r="S5" s="128"/>
      <c r="T5" s="182"/>
      <c r="U5" s="152"/>
      <c r="V5" s="182"/>
      <c r="W5" s="152"/>
      <c r="X5" s="69"/>
    </row>
    <row r="6" spans="1:25" ht="85" customHeight="1" thickBot="1">
      <c r="B6" s="59"/>
      <c r="C6" s="60"/>
      <c r="D6" s="61"/>
      <c r="E6" s="60"/>
      <c r="F6" s="60"/>
      <c r="G6" s="60"/>
      <c r="H6" s="60"/>
      <c r="I6" s="60"/>
      <c r="J6" s="62"/>
      <c r="K6" s="57"/>
      <c r="L6" s="57"/>
      <c r="M6" s="57"/>
      <c r="N6" s="57"/>
      <c r="O6" s="57"/>
      <c r="P6" s="57"/>
      <c r="Q6" s="16"/>
      <c r="R6" s="8"/>
      <c r="S6" s="8"/>
      <c r="T6" s="185"/>
      <c r="U6" s="185"/>
      <c r="V6" s="185"/>
      <c r="W6" s="185"/>
      <c r="X6" s="69"/>
    </row>
    <row r="7" spans="1:25" ht="20" customHeight="1" thickTop="1">
      <c r="A7" s="2"/>
      <c r="B7" s="3"/>
      <c r="C7" s="4"/>
      <c r="D7" s="23"/>
      <c r="E7" s="4"/>
      <c r="F7" s="4"/>
      <c r="G7" s="4"/>
      <c r="H7" s="4"/>
      <c r="I7" s="4"/>
      <c r="J7" s="4"/>
      <c r="K7" s="4"/>
      <c r="L7" s="4"/>
      <c r="M7" s="4"/>
      <c r="N7" s="4"/>
      <c r="O7" s="4"/>
      <c r="P7" s="4"/>
      <c r="Q7" s="17"/>
      <c r="R7" s="10"/>
      <c r="S7" s="10"/>
      <c r="T7" s="9"/>
      <c r="U7" s="9"/>
      <c r="V7" s="9"/>
      <c r="W7" s="9"/>
      <c r="X7" s="9"/>
    </row>
    <row r="8" spans="1:25" ht="30" customHeight="1"/>
    <row r="9" spans="1:25" s="6" customFormat="1" ht="337" customHeight="1">
      <c r="D9" s="24"/>
      <c r="I9" s="63" t="s">
        <v>4</v>
      </c>
      <c r="Q9" s="21"/>
      <c r="R9" s="26"/>
      <c r="S9" s="26"/>
      <c r="T9" s="27"/>
      <c r="U9" s="27"/>
      <c r="V9" s="28"/>
      <c r="W9" s="27"/>
      <c r="X9" s="187" t="s">
        <v>5</v>
      </c>
      <c r="Y9" s="188"/>
    </row>
    <row r="10" spans="1:25" ht="100" customHeight="1">
      <c r="B10" s="5"/>
      <c r="C10" s="5"/>
      <c r="D10" s="25"/>
      <c r="E10" s="5"/>
      <c r="F10" s="5"/>
      <c r="G10" s="5"/>
      <c r="I10" s="20"/>
      <c r="J10" s="5"/>
      <c r="K10" s="5"/>
      <c r="L10" s="5"/>
      <c r="M10" s="5"/>
      <c r="N10" s="5"/>
      <c r="O10" s="5"/>
    </row>
    <row r="11" spans="1:25" ht="150" customHeight="1" thickBot="1">
      <c r="B11" s="109"/>
      <c r="C11" s="170" t="s">
        <v>6</v>
      </c>
      <c r="D11" s="110" t="s">
        <v>7</v>
      </c>
      <c r="E11" s="170" t="s">
        <v>8</v>
      </c>
      <c r="F11" s="111" t="s">
        <v>7</v>
      </c>
      <c r="G11" s="160" t="s">
        <v>9</v>
      </c>
      <c r="H11" s="161"/>
      <c r="I11" s="29"/>
      <c r="J11" s="165" t="s">
        <v>10</v>
      </c>
      <c r="K11" s="30" t="s">
        <v>7</v>
      </c>
      <c r="L11" s="165" t="s">
        <v>8</v>
      </c>
      <c r="M11" s="31" t="s">
        <v>11</v>
      </c>
      <c r="N11" s="155" t="s">
        <v>12</v>
      </c>
      <c r="O11" s="156"/>
    </row>
    <row r="12" spans="1:25" ht="240" customHeight="1">
      <c r="B12" s="111" t="s">
        <v>13</v>
      </c>
      <c r="C12" s="171"/>
      <c r="D12" s="110" t="s">
        <v>14</v>
      </c>
      <c r="E12" s="171"/>
      <c r="F12" s="111" t="s">
        <v>14</v>
      </c>
      <c r="G12" s="112" t="s">
        <v>15</v>
      </c>
      <c r="H12" s="113" t="s">
        <v>14</v>
      </c>
      <c r="I12" s="32" t="s">
        <v>16</v>
      </c>
      <c r="J12" s="166"/>
      <c r="K12" s="33" t="s">
        <v>14</v>
      </c>
      <c r="L12" s="166"/>
      <c r="M12" s="33" t="s">
        <v>14</v>
      </c>
      <c r="N12" s="114" t="s">
        <v>15</v>
      </c>
      <c r="O12" s="114" t="s">
        <v>14</v>
      </c>
      <c r="R12" s="173" t="s">
        <v>17</v>
      </c>
      <c r="S12" s="174"/>
      <c r="V12" s="78"/>
      <c r="W12" s="78"/>
      <c r="X12" s="78"/>
    </row>
    <row r="13" spans="1:25" s="6" customFormat="1" ht="129.75" customHeight="1">
      <c r="B13" s="34" t="s">
        <v>18</v>
      </c>
      <c r="C13" s="35"/>
      <c r="D13" s="55"/>
      <c r="E13" s="35"/>
      <c r="F13" s="55"/>
      <c r="G13" s="35"/>
      <c r="H13" s="35"/>
      <c r="I13" s="34" t="s">
        <v>19</v>
      </c>
      <c r="J13" s="35"/>
      <c r="K13" s="35"/>
      <c r="L13" s="35"/>
      <c r="M13" s="35"/>
      <c r="N13" s="36"/>
      <c r="O13" s="35"/>
      <c r="Q13" s="21"/>
      <c r="R13" s="7"/>
      <c r="S13" s="11"/>
      <c r="T13" s="11"/>
      <c r="U13" s="11"/>
      <c r="V13" s="7"/>
      <c r="W13" s="7"/>
      <c r="X13" s="7"/>
      <c r="Y13" s="7"/>
    </row>
    <row r="14" spans="1:25" s="27" customFormat="1" ht="180" customHeight="1">
      <c r="B14" s="37" t="s">
        <v>20</v>
      </c>
      <c r="C14" s="138">
        <v>1130000</v>
      </c>
      <c r="D14" s="91">
        <f>C14/$C$33</f>
        <v>0.1883629285504059</v>
      </c>
      <c r="E14" s="138">
        <v>365000</v>
      </c>
      <c r="F14" s="92">
        <f>E14/$E$33</f>
        <v>0.78862986731010798</v>
      </c>
      <c r="G14" s="96">
        <f>E14-C14</f>
        <v>-765000</v>
      </c>
      <c r="H14" s="92">
        <f>(E14-C14)/E14</f>
        <v>-2.095890410958904</v>
      </c>
      <c r="I14" s="37" t="s">
        <v>21</v>
      </c>
      <c r="J14" s="138">
        <v>7896</v>
      </c>
      <c r="K14" s="92">
        <f>J14/$J$33</f>
        <v>8.2111107607431158E-4</v>
      </c>
      <c r="L14" s="138">
        <v>45897</v>
      </c>
      <c r="M14" s="92">
        <f>L14/$L$33</f>
        <v>4.7508792806512301E-3</v>
      </c>
      <c r="N14" s="108">
        <f>L14-J14</f>
        <v>38001</v>
      </c>
      <c r="O14" s="92">
        <f>(L14-J14)/J14</f>
        <v>4.8126899696048628</v>
      </c>
      <c r="R14" s="13" t="s">
        <v>22</v>
      </c>
      <c r="S14" s="14" t="s">
        <v>23</v>
      </c>
      <c r="T14" s="163" t="s">
        <v>24</v>
      </c>
      <c r="U14" s="154"/>
      <c r="V14" s="79" t="s">
        <v>10</v>
      </c>
      <c r="W14" s="79" t="s">
        <v>8</v>
      </c>
      <c r="X14" s="178" t="s">
        <v>25</v>
      </c>
      <c r="Y14" s="179"/>
    </row>
    <row r="15" spans="1:25" s="27" customFormat="1" ht="180" customHeight="1">
      <c r="B15" s="37" t="s">
        <v>26</v>
      </c>
      <c r="C15" s="138">
        <v>5000</v>
      </c>
      <c r="D15" s="91">
        <f>C15/$C$33</f>
        <v>8.3346428562126515E-4</v>
      </c>
      <c r="E15" s="138">
        <v>10000</v>
      </c>
      <c r="F15" s="92">
        <f>E15/$E$33</f>
        <v>2.1606297734523505E-2</v>
      </c>
      <c r="G15" s="96">
        <f>E15-C15</f>
        <v>5000</v>
      </c>
      <c r="H15" s="92">
        <f>(E15-C15)/E15</f>
        <v>0.5</v>
      </c>
      <c r="I15" s="37" t="s">
        <v>27</v>
      </c>
      <c r="J15" s="138">
        <v>3050</v>
      </c>
      <c r="K15" s="92">
        <f>J15/$J$33</f>
        <v>3.171718315636589E-4</v>
      </c>
      <c r="L15" s="138">
        <v>458953</v>
      </c>
      <c r="M15" s="92">
        <f>L15/$L$33</f>
        <v>4.7507033106580471E-2</v>
      </c>
      <c r="N15" s="108">
        <f>L15-J15</f>
        <v>455903</v>
      </c>
      <c r="O15" s="92">
        <f>(L15-J15)/J15</f>
        <v>149.47639344262296</v>
      </c>
      <c r="R15" s="15" t="s">
        <v>28</v>
      </c>
      <c r="S15" s="73" t="s">
        <v>29</v>
      </c>
      <c r="T15" s="157" t="s">
        <v>30</v>
      </c>
      <c r="U15" s="154"/>
      <c r="V15" s="117">
        <f>C17/J18</f>
        <v>95.62849489368827</v>
      </c>
      <c r="W15" s="117">
        <f>E17/L18</f>
        <v>0.7732429488980308</v>
      </c>
      <c r="X15" s="164" t="s">
        <v>31</v>
      </c>
      <c r="Y15" s="154"/>
    </row>
    <row r="16" spans="1:25" s="27" customFormat="1" ht="255" customHeight="1">
      <c r="B16" s="37" t="s">
        <v>32</v>
      </c>
      <c r="C16" s="138">
        <v>7378</v>
      </c>
      <c r="D16" s="91">
        <f>C16/$C$33</f>
        <v>1.2298598998627388E-3</v>
      </c>
      <c r="E16" s="138">
        <v>1800</v>
      </c>
      <c r="F16" s="92">
        <f>E16/$E$33</f>
        <v>3.8891335922142311E-3</v>
      </c>
      <c r="G16" s="96">
        <f>E16-C16</f>
        <v>-5578</v>
      </c>
      <c r="H16" s="92">
        <f>(E16-C16)/E16</f>
        <v>-3.0988888888888888</v>
      </c>
      <c r="I16" s="37" t="s">
        <v>33</v>
      </c>
      <c r="J16" s="138">
        <v>1000</v>
      </c>
      <c r="K16" s="92">
        <f>J16/$J$33</f>
        <v>1.0399076444710127E-4</v>
      </c>
      <c r="L16" s="138">
        <v>14856</v>
      </c>
      <c r="M16" s="92">
        <f>L16/$L$33</f>
        <v>1.5377707168955416E-3</v>
      </c>
      <c r="N16" s="108">
        <f>L16-J16</f>
        <v>13856</v>
      </c>
      <c r="O16" s="92">
        <f>(L16-J16)/J16</f>
        <v>13.856</v>
      </c>
      <c r="R16" s="15"/>
      <c r="S16" s="73" t="s">
        <v>34</v>
      </c>
      <c r="T16" s="157" t="s">
        <v>35</v>
      </c>
      <c r="U16" s="154"/>
      <c r="V16" s="117">
        <f>(+C17-C15)/J18</f>
        <v>95.209944751381215</v>
      </c>
      <c r="W16" s="117">
        <f>(+E17-E15)/L18</f>
        <v>0.75400130073541582</v>
      </c>
      <c r="X16" s="164" t="s">
        <v>31</v>
      </c>
      <c r="Y16" s="154"/>
    </row>
    <row r="17" spans="2:27" s="27" customFormat="1" ht="180" customHeight="1">
      <c r="B17" s="41" t="s">
        <v>36</v>
      </c>
      <c r="C17" s="90">
        <f>SUM(C14:C16)</f>
        <v>1142378</v>
      </c>
      <c r="D17" s="92">
        <f>C17/$C$33</f>
        <v>0.19042625273588992</v>
      </c>
      <c r="E17" s="90">
        <v>401859</v>
      </c>
      <c r="F17" s="92">
        <f>E17/$E$33</f>
        <v>0.86826852012978817</v>
      </c>
      <c r="G17" s="96">
        <f>E17-C17</f>
        <v>-740519</v>
      </c>
      <c r="H17" s="92">
        <f>(E17-C17)/E17</f>
        <v>-1.8427333965395822</v>
      </c>
      <c r="I17" s="37"/>
      <c r="J17" s="38"/>
      <c r="K17" s="39"/>
      <c r="L17" s="38"/>
      <c r="M17" s="39"/>
      <c r="N17" s="40"/>
      <c r="O17" s="39"/>
      <c r="R17" s="15"/>
      <c r="S17" s="73" t="s">
        <v>37</v>
      </c>
      <c r="T17" s="157" t="s">
        <v>38</v>
      </c>
      <c r="U17" s="154"/>
      <c r="V17" s="118">
        <f>C17-J18</f>
        <v>1130432</v>
      </c>
      <c r="W17" s="118">
        <f>E17-L18</f>
        <v>-117847</v>
      </c>
      <c r="X17" s="164" t="s">
        <v>39</v>
      </c>
      <c r="Y17" s="154"/>
    </row>
    <row r="18" spans="2:27" s="27" customFormat="1" ht="180" customHeight="1">
      <c r="B18" s="41"/>
      <c r="C18" s="38"/>
      <c r="D18" s="39"/>
      <c r="E18" s="38"/>
      <c r="F18" s="39"/>
      <c r="G18" s="42"/>
      <c r="H18" s="39"/>
      <c r="I18" s="41" t="s">
        <v>40</v>
      </c>
      <c r="J18" s="90">
        <f>SUM(J14:J16)</f>
        <v>11946</v>
      </c>
      <c r="K18" s="92">
        <f>J18/$J33</f>
        <v>1.2422736720850717E-3</v>
      </c>
      <c r="L18" s="90">
        <f>SUM(L14:L16)</f>
        <v>519706</v>
      </c>
      <c r="M18" s="92">
        <f>L18/$L$33</f>
        <v>5.3795683104127238E-2</v>
      </c>
      <c r="N18" s="108">
        <f>L18-J18</f>
        <v>507760</v>
      </c>
      <c r="O18" s="92">
        <f>(L18-J18)/J18</f>
        <v>42.50460405156538</v>
      </c>
      <c r="R18" s="74"/>
      <c r="S18" s="75"/>
      <c r="T18" s="169"/>
      <c r="U18" s="154"/>
      <c r="V18" s="74"/>
      <c r="W18" s="74"/>
      <c r="X18" s="172"/>
      <c r="Y18" s="154"/>
      <c r="Z18" s="7"/>
      <c r="AA18" s="7"/>
    </row>
    <row r="19" spans="2:27" s="27" customFormat="1" ht="262.5" customHeight="1">
      <c r="B19" s="34" t="s">
        <v>41</v>
      </c>
      <c r="C19" s="38"/>
      <c r="D19" s="39"/>
      <c r="E19" s="38"/>
      <c r="F19" s="39"/>
      <c r="G19" s="42"/>
      <c r="H19" s="39"/>
      <c r="I19" s="34" t="s">
        <v>42</v>
      </c>
      <c r="J19" s="38"/>
      <c r="K19" s="39"/>
      <c r="L19" s="38"/>
      <c r="M19" s="39"/>
      <c r="N19" s="40"/>
      <c r="O19" s="39"/>
      <c r="R19" s="15" t="s">
        <v>43</v>
      </c>
      <c r="S19" s="73" t="s">
        <v>44</v>
      </c>
      <c r="T19" s="157" t="s">
        <v>45</v>
      </c>
      <c r="U19" s="154"/>
      <c r="V19" s="119">
        <f>J24/C30</f>
        <v>1.9913128712063266E-3</v>
      </c>
      <c r="W19" s="119">
        <f>L24/E30</f>
        <v>1.2280911600814488</v>
      </c>
      <c r="X19" s="164" t="s">
        <v>46</v>
      </c>
      <c r="Y19" s="154"/>
      <c r="Z19" s="7"/>
      <c r="AA19" s="7"/>
    </row>
    <row r="20" spans="2:27" s="27" customFormat="1" ht="180" customHeight="1">
      <c r="B20" s="37" t="s">
        <v>47</v>
      </c>
      <c r="C20" s="138">
        <v>12000</v>
      </c>
      <c r="D20" s="92">
        <f t="shared" ref="D20:D25" si="0">C20/$C$33</f>
        <v>2.0003142854910362E-3</v>
      </c>
      <c r="E20" s="138">
        <v>13000</v>
      </c>
      <c r="F20" s="92">
        <f t="shared" ref="F20:F25" si="1">E20/$E$33</f>
        <v>2.8088187054880556E-2</v>
      </c>
      <c r="G20" s="96">
        <f t="shared" ref="G20:G25" si="2">E20-C20</f>
        <v>1000</v>
      </c>
      <c r="H20" s="92">
        <f>(E20-C20)/E20</f>
        <v>7.6923076923076927E-2</v>
      </c>
      <c r="I20" s="37" t="s">
        <v>48</v>
      </c>
      <c r="J20" s="138">
        <v>0</v>
      </c>
      <c r="K20" s="92">
        <f>J20/$J$33</f>
        <v>0</v>
      </c>
      <c r="L20" s="138">
        <v>48689</v>
      </c>
      <c r="M20" s="92">
        <f>L20/$L$33</f>
        <v>5.0398841165136656E-3</v>
      </c>
      <c r="N20" s="108">
        <f>L20-J20</f>
        <v>48689</v>
      </c>
      <c r="O20" s="92" t="e">
        <f>(L20-J20)/J20</f>
        <v>#DIV/0!</v>
      </c>
      <c r="R20" s="15"/>
      <c r="S20" s="73" t="s">
        <v>49</v>
      </c>
      <c r="T20" s="157" t="s">
        <v>50</v>
      </c>
      <c r="U20" s="154"/>
      <c r="V20" s="117">
        <f>J24/J29</f>
        <v>0.11946</v>
      </c>
      <c r="W20" s="117">
        <f>L24/L29</f>
        <v>5.6839500000000003</v>
      </c>
      <c r="X20" s="175" t="s">
        <v>51</v>
      </c>
      <c r="Y20" s="154"/>
      <c r="Z20" s="7"/>
      <c r="AA20" s="7"/>
    </row>
    <row r="21" spans="2:27" s="27" customFormat="1" ht="180" customHeight="1">
      <c r="B21" s="37" t="s">
        <v>52</v>
      </c>
      <c r="C21" s="138">
        <v>15000</v>
      </c>
      <c r="D21" s="92">
        <f t="shared" si="0"/>
        <v>2.5003928568637953E-3</v>
      </c>
      <c r="E21" s="138">
        <v>15000</v>
      </c>
      <c r="F21" s="92">
        <f t="shared" si="1"/>
        <v>3.2409446601785255E-2</v>
      </c>
      <c r="G21" s="96">
        <f t="shared" si="2"/>
        <v>0</v>
      </c>
      <c r="H21" s="92">
        <f>(E21-C21)/E21</f>
        <v>0</v>
      </c>
      <c r="I21" s="37"/>
      <c r="J21" s="38"/>
      <c r="K21" s="39"/>
      <c r="L21" s="38"/>
      <c r="M21" s="39"/>
      <c r="N21" s="40"/>
      <c r="O21" s="39"/>
      <c r="R21" s="15"/>
      <c r="S21" s="87" t="s">
        <v>53</v>
      </c>
      <c r="T21" s="147" t="s">
        <v>54</v>
      </c>
      <c r="U21" s="148"/>
      <c r="V21" s="120">
        <f>C44/C45</f>
        <v>161</v>
      </c>
      <c r="W21" s="121">
        <f>E44/E45</f>
        <v>0.45</v>
      </c>
      <c r="X21" s="147" t="s">
        <v>55</v>
      </c>
      <c r="Y21" s="148"/>
      <c r="Z21" s="7"/>
      <c r="AA21" s="7"/>
    </row>
    <row r="22" spans="2:27" s="27" customFormat="1" ht="180" customHeight="1">
      <c r="B22" s="37" t="s">
        <v>56</v>
      </c>
      <c r="C22" s="138">
        <v>7894</v>
      </c>
      <c r="D22" s="92">
        <f t="shared" si="0"/>
        <v>1.3158734141388534E-3</v>
      </c>
      <c r="E22" s="138">
        <v>784</v>
      </c>
      <c r="F22" s="92">
        <f t="shared" si="1"/>
        <v>1.6939337423866427E-3</v>
      </c>
      <c r="G22" s="96">
        <f t="shared" si="2"/>
        <v>-7110</v>
      </c>
      <c r="H22" s="92">
        <f>(E22-C22)/C22</f>
        <v>-0.900684063845959</v>
      </c>
      <c r="I22" s="41" t="s">
        <v>57</v>
      </c>
      <c r="J22" s="90">
        <f>J20</f>
        <v>0</v>
      </c>
      <c r="K22" s="92">
        <f>J22/$J$33</f>
        <v>0</v>
      </c>
      <c r="L22" s="90">
        <f>L20</f>
        <v>48689</v>
      </c>
      <c r="M22" s="92">
        <f>L22/$L$33</f>
        <v>5.0398841165136656E-3</v>
      </c>
      <c r="N22" s="108">
        <f>L22-J22</f>
        <v>48689</v>
      </c>
      <c r="O22" s="92" t="e">
        <f>(L22-J22)/J22</f>
        <v>#DIV/0!</v>
      </c>
      <c r="R22" s="74"/>
      <c r="S22" s="75"/>
      <c r="T22" s="169"/>
      <c r="U22" s="154"/>
      <c r="V22" s="74"/>
      <c r="W22" s="74"/>
      <c r="X22" s="172"/>
      <c r="Y22" s="154"/>
      <c r="Z22" s="7"/>
      <c r="AA22" s="7"/>
    </row>
    <row r="23" spans="2:27" s="27" customFormat="1" ht="180" customHeight="1">
      <c r="B23" s="37" t="s">
        <v>58</v>
      </c>
      <c r="C23" s="138">
        <v>100000</v>
      </c>
      <c r="D23" s="92">
        <f t="shared" si="0"/>
        <v>1.6669285712425302E-2</v>
      </c>
      <c r="E23" s="138">
        <v>10000</v>
      </c>
      <c r="F23" s="92">
        <f t="shared" si="1"/>
        <v>2.1606297734523505E-2</v>
      </c>
      <c r="G23" s="96">
        <f t="shared" si="2"/>
        <v>-90000</v>
      </c>
      <c r="H23" s="92">
        <f>(E23-C23)/C23</f>
        <v>-0.9</v>
      </c>
      <c r="I23" s="37"/>
      <c r="J23" s="38"/>
      <c r="K23" s="39"/>
      <c r="L23" s="38"/>
      <c r="M23" s="39"/>
      <c r="N23" s="40"/>
      <c r="O23" s="39"/>
      <c r="R23" s="15" t="s">
        <v>59</v>
      </c>
      <c r="S23" s="73" t="s">
        <v>60</v>
      </c>
      <c r="T23" s="157" t="s">
        <v>61</v>
      </c>
      <c r="U23" s="154"/>
      <c r="V23" s="122">
        <f>C48/C33</f>
        <v>8.5813482847565459E-2</v>
      </c>
      <c r="W23" s="122">
        <f>E48/E33</f>
        <v>0.17285038187618804</v>
      </c>
      <c r="X23" s="164" t="s">
        <v>62</v>
      </c>
      <c r="Y23" s="154"/>
      <c r="Z23" s="7"/>
      <c r="AA23" s="7"/>
    </row>
    <row r="24" spans="2:27" s="27" customFormat="1" ht="180" customHeight="1">
      <c r="B24" s="37" t="s">
        <v>63</v>
      </c>
      <c r="C24" s="138">
        <v>5000000</v>
      </c>
      <c r="D24" s="92">
        <f t="shared" si="0"/>
        <v>0.83346428562126507</v>
      </c>
      <c r="E24" s="138">
        <v>50000</v>
      </c>
      <c r="F24" s="92">
        <f t="shared" si="1"/>
        <v>0.10803148867261753</v>
      </c>
      <c r="G24" s="96">
        <f t="shared" si="2"/>
        <v>-4950000</v>
      </c>
      <c r="H24" s="92">
        <f>(E24-C24)/C24</f>
        <v>-0.99</v>
      </c>
      <c r="I24" s="20" t="s">
        <v>64</v>
      </c>
      <c r="J24" s="90">
        <f>J18+J22</f>
        <v>11946</v>
      </c>
      <c r="K24" s="92">
        <f>J24/$J$33</f>
        <v>1.2422736720850717E-3</v>
      </c>
      <c r="L24" s="90">
        <f>L18+L22</f>
        <v>568395</v>
      </c>
      <c r="M24" s="92">
        <f>L24/$L$33</f>
        <v>5.8835567220640907E-2</v>
      </c>
      <c r="N24" s="108">
        <f>L24-J24</f>
        <v>556449</v>
      </c>
      <c r="O24" s="92">
        <f>(L24-J24)/J24</f>
        <v>46.580361627322951</v>
      </c>
      <c r="R24" s="80"/>
      <c r="S24" s="77" t="s">
        <v>65</v>
      </c>
      <c r="T24" s="157" t="s">
        <v>66</v>
      </c>
      <c r="U24" s="154"/>
      <c r="V24" s="119">
        <f>J31/J29</f>
        <v>5.1479999999999997</v>
      </c>
      <c r="W24" s="119">
        <f>L31/L29</f>
        <v>0.14576</v>
      </c>
      <c r="X24" s="164" t="s">
        <v>62</v>
      </c>
      <c r="Y24" s="154"/>
      <c r="Z24" s="7"/>
      <c r="AA24" s="7"/>
    </row>
    <row r="25" spans="2:27" s="27" customFormat="1" ht="180" customHeight="1">
      <c r="B25" s="37" t="s">
        <v>67</v>
      </c>
      <c r="C25" s="138">
        <v>278214.70833333302</v>
      </c>
      <c r="D25" s="92">
        <f t="shared" si="0"/>
        <v>4.6376404626074008E-2</v>
      </c>
      <c r="E25" s="138">
        <v>27814.98</v>
      </c>
      <c r="F25" s="92">
        <f t="shared" si="1"/>
        <v>6.0097873935981663E-2</v>
      </c>
      <c r="G25" s="96">
        <f t="shared" si="2"/>
        <v>-250399.72833333301</v>
      </c>
      <c r="H25" s="92">
        <f>(E25-C25)/C25</f>
        <v>-0.9000233303026004</v>
      </c>
      <c r="I25" s="43"/>
      <c r="J25" s="44"/>
      <c r="K25" s="45"/>
      <c r="L25" s="44"/>
      <c r="M25" s="45"/>
      <c r="N25" s="46"/>
      <c r="O25" s="45"/>
      <c r="R25" s="15"/>
      <c r="S25" s="73" t="s">
        <v>68</v>
      </c>
      <c r="T25" s="157" t="s">
        <v>69</v>
      </c>
      <c r="U25" s="154"/>
      <c r="V25" s="119">
        <f>J31/C39</f>
        <v>0.42899999999999999</v>
      </c>
      <c r="W25" s="119">
        <f>L31/E39</f>
        <v>4.8912751677852348E-2</v>
      </c>
      <c r="X25" s="164" t="s">
        <v>70</v>
      </c>
      <c r="Y25" s="154"/>
      <c r="Z25" s="7"/>
      <c r="AA25" s="7"/>
    </row>
    <row r="26" spans="2:27" s="27" customFormat="1" ht="255" customHeight="1">
      <c r="B26" s="37"/>
      <c r="C26" s="38"/>
      <c r="D26" s="39"/>
      <c r="E26" s="38"/>
      <c r="F26" s="39"/>
      <c r="G26" s="42"/>
      <c r="H26" s="39"/>
      <c r="I26" s="37"/>
      <c r="J26" s="165" t="s">
        <v>10</v>
      </c>
      <c r="K26" s="47" t="s">
        <v>7</v>
      </c>
      <c r="L26" s="165" t="s">
        <v>8</v>
      </c>
      <c r="M26" s="48" t="s">
        <v>11</v>
      </c>
      <c r="N26" s="145" t="s">
        <v>9</v>
      </c>
      <c r="O26" s="146"/>
      <c r="R26" s="15"/>
      <c r="S26" s="76" t="s">
        <v>71</v>
      </c>
      <c r="T26" s="153" t="s">
        <v>72</v>
      </c>
      <c r="U26" s="154"/>
      <c r="V26" s="119">
        <f>C44/C39</f>
        <v>0.67083333333333328</v>
      </c>
      <c r="W26" s="119">
        <f>E44/E39</f>
        <v>0.30201342281879195</v>
      </c>
      <c r="X26" s="164" t="s">
        <v>46</v>
      </c>
      <c r="Y26" s="154"/>
      <c r="Z26" s="7"/>
      <c r="AA26" s="7"/>
    </row>
    <row r="27" spans="2:27" s="27" customFormat="1" ht="180" customHeight="1">
      <c r="B27" s="37"/>
      <c r="C27" s="38"/>
      <c r="D27" s="39"/>
      <c r="E27" s="38"/>
      <c r="F27" s="39"/>
      <c r="G27" s="42"/>
      <c r="H27" s="39"/>
      <c r="I27" s="32" t="s">
        <v>73</v>
      </c>
      <c r="J27" s="166"/>
      <c r="K27" s="49" t="s">
        <v>14</v>
      </c>
      <c r="L27" s="166"/>
      <c r="M27" s="50" t="s">
        <v>14</v>
      </c>
      <c r="N27" s="51" t="s">
        <v>15</v>
      </c>
      <c r="O27" s="52" t="s">
        <v>14</v>
      </c>
      <c r="R27" s="74"/>
      <c r="S27" s="75"/>
      <c r="T27" s="83"/>
      <c r="U27" s="84"/>
      <c r="V27" s="74"/>
      <c r="W27" s="74"/>
      <c r="X27" s="172"/>
      <c r="Y27" s="154"/>
      <c r="Z27" s="7"/>
      <c r="AA27" s="7"/>
    </row>
    <row r="28" spans="2:27" s="27" customFormat="1" ht="180" customHeight="1">
      <c r="B28" s="41" t="s">
        <v>74</v>
      </c>
      <c r="C28" s="90">
        <f>SUM(C20:C24)-C25</f>
        <v>4856679.291666667</v>
      </c>
      <c r="D28" s="92">
        <f>C28/$C$33</f>
        <v>0.80957374726411013</v>
      </c>
      <c r="E28" s="90">
        <f>SUM(E20:E24)-E25</f>
        <v>60969.020000000004</v>
      </c>
      <c r="F28" s="92">
        <f>E28/$E$33</f>
        <v>0.13173147987021183</v>
      </c>
      <c r="G28" s="96">
        <f>E28-C28</f>
        <v>-4795710.2716666674</v>
      </c>
      <c r="H28" s="92">
        <f>(E28-C28)/C28</f>
        <v>-0.98744635658677049</v>
      </c>
      <c r="I28" s="34" t="s">
        <v>75</v>
      </c>
      <c r="J28" s="54"/>
      <c r="K28" s="35"/>
      <c r="L28" s="35"/>
      <c r="M28" s="55"/>
      <c r="N28" s="55"/>
      <c r="O28" s="55"/>
      <c r="R28" s="80" t="s">
        <v>76</v>
      </c>
      <c r="S28" s="81" t="s">
        <v>77</v>
      </c>
      <c r="T28" s="153" t="s">
        <v>78</v>
      </c>
      <c r="U28" s="154"/>
      <c r="V28" s="122">
        <f>C39/C33</f>
        <v>0.20003142854910363</v>
      </c>
      <c r="W28" s="122">
        <f>E39/E33</f>
        <v>0.6438676724888005</v>
      </c>
      <c r="X28" s="153" t="s">
        <v>79</v>
      </c>
      <c r="Y28" s="154"/>
      <c r="Z28" s="7"/>
      <c r="AA28" s="7"/>
    </row>
    <row r="29" spans="2:27" s="27" customFormat="1" ht="180" customHeight="1">
      <c r="B29" s="37"/>
      <c r="C29" s="38"/>
      <c r="D29" s="39"/>
      <c r="E29" s="38"/>
      <c r="F29" s="39"/>
      <c r="G29" s="53"/>
      <c r="H29" s="39"/>
      <c r="I29" s="37" t="s">
        <v>80</v>
      </c>
      <c r="J29" s="138">
        <v>100000</v>
      </c>
      <c r="K29" s="92">
        <f>J29/$J$33</f>
        <v>1.0399076444710127E-2</v>
      </c>
      <c r="L29" s="138">
        <f>J29</f>
        <v>100000</v>
      </c>
      <c r="M29" s="92">
        <f>L29/$L$33</f>
        <v>1.0351176069571496E-2</v>
      </c>
      <c r="N29" s="108">
        <f>L29-J29</f>
        <v>0</v>
      </c>
      <c r="O29" s="92">
        <f>(J29-L29)/J29</f>
        <v>0</v>
      </c>
      <c r="R29" s="80"/>
      <c r="S29" s="81" t="s">
        <v>81</v>
      </c>
      <c r="T29" s="153" t="s">
        <v>82</v>
      </c>
      <c r="U29" s="154"/>
      <c r="V29" s="123">
        <f>C15/C39*365</f>
        <v>1.5208333333333333</v>
      </c>
      <c r="W29" s="123">
        <f>E15/E39*365</f>
        <v>12.248322147651006</v>
      </c>
      <c r="X29" s="153" t="s">
        <v>83</v>
      </c>
      <c r="Y29" s="154"/>
      <c r="Z29" s="7"/>
      <c r="AA29" s="7"/>
    </row>
    <row r="30" spans="2:27" s="27" customFormat="1" ht="180" customHeight="1">
      <c r="B30" s="20" t="s">
        <v>84</v>
      </c>
      <c r="C30" s="90">
        <f>C17+C28</f>
        <v>5999057.291666667</v>
      </c>
      <c r="D30" s="92">
        <f>C30/$C$33</f>
        <v>1</v>
      </c>
      <c r="E30" s="90">
        <f>E17+E28</f>
        <v>462828.02</v>
      </c>
      <c r="F30" s="92">
        <f>E30/$E$33</f>
        <v>1</v>
      </c>
      <c r="G30" s="97">
        <f>C30-E30</f>
        <v>5536229.2716666665</v>
      </c>
      <c r="H30" s="92">
        <f>(E30-C30)/C30</f>
        <v>-0.92284987498903903</v>
      </c>
      <c r="I30" s="27" t="s">
        <v>85</v>
      </c>
      <c r="J30" s="138">
        <v>9001438.5700000003</v>
      </c>
      <c r="K30" s="92">
        <f>J30/$J$33</f>
        <v>0.93606647801792209</v>
      </c>
      <c r="L30" s="138">
        <v>8977767</v>
      </c>
      <c r="M30" s="92">
        <f>L30/$L$33</f>
        <v>0.92930446928588684</v>
      </c>
      <c r="N30" s="108">
        <f>L30-J30</f>
        <v>-23671.570000000298</v>
      </c>
      <c r="O30" s="92">
        <f>(J30-L30)/J30</f>
        <v>2.6297541016269245E-3</v>
      </c>
      <c r="R30" s="80"/>
      <c r="S30" s="81" t="s">
        <v>86</v>
      </c>
      <c r="T30" s="153" t="s">
        <v>87</v>
      </c>
      <c r="U30" s="154"/>
      <c r="V30" s="123">
        <f>J14/C40*365</f>
        <v>7.4088431876606684</v>
      </c>
      <c r="W30" s="123">
        <f>L14/E40*365</f>
        <v>76.147295454545457</v>
      </c>
      <c r="X30" s="153" t="s">
        <v>88</v>
      </c>
      <c r="Y30" s="154"/>
      <c r="Z30" s="7"/>
      <c r="AA30" s="7"/>
    </row>
    <row r="31" spans="2:27" s="27" customFormat="1" ht="270" customHeight="1">
      <c r="B31" s="20"/>
      <c r="C31" s="38"/>
      <c r="D31" s="39"/>
      <c r="E31" s="38"/>
      <c r="F31" s="39"/>
      <c r="G31" s="93"/>
      <c r="H31" s="39"/>
      <c r="I31" s="37" t="s">
        <v>89</v>
      </c>
      <c r="J31" s="138">
        <v>514800</v>
      </c>
      <c r="K31" s="92">
        <f>J31/$J$33</f>
        <v>5.3534445537367734E-2</v>
      </c>
      <c r="L31" s="138">
        <v>14576</v>
      </c>
      <c r="M31" s="92">
        <f>L31/$L$33</f>
        <v>1.5087874239007413E-3</v>
      </c>
      <c r="N31" s="108">
        <f>L31-J31</f>
        <v>-500224</v>
      </c>
      <c r="O31" s="92">
        <f>(J31-L31)/J31</f>
        <v>0.97168609168609166</v>
      </c>
      <c r="R31" s="80"/>
      <c r="S31" s="81" t="s">
        <v>90</v>
      </c>
      <c r="T31" s="153" t="s">
        <v>91</v>
      </c>
      <c r="U31" s="154"/>
      <c r="V31" s="124">
        <v>9089</v>
      </c>
      <c r="W31" s="125">
        <v>9089</v>
      </c>
      <c r="X31" s="164" t="s">
        <v>46</v>
      </c>
      <c r="Y31" s="154"/>
      <c r="Z31" s="7"/>
      <c r="AA31" s="7"/>
    </row>
    <row r="32" spans="2:27" s="27" customFormat="1" ht="180" customHeight="1">
      <c r="B32" s="37"/>
      <c r="C32" s="38"/>
      <c r="D32" s="39"/>
      <c r="E32" s="38"/>
      <c r="F32" s="39"/>
      <c r="G32" s="53"/>
      <c r="H32" s="39"/>
      <c r="I32" s="20" t="s">
        <v>92</v>
      </c>
      <c r="J32" s="90">
        <f>SUM(J29:J31)</f>
        <v>9616238.5700000003</v>
      </c>
      <c r="K32" s="92">
        <f>J32/$J$33</f>
        <v>1</v>
      </c>
      <c r="L32" s="90">
        <f>SUM(L29:L31)</f>
        <v>9092343</v>
      </c>
      <c r="M32" s="92">
        <f>L32/$L$33</f>
        <v>0.94116443277935913</v>
      </c>
      <c r="N32" s="108">
        <f>L32-J32</f>
        <v>-523895.5700000003</v>
      </c>
      <c r="O32" s="92">
        <f>(J32-L32)/J32</f>
        <v>5.4480300814749888E-2</v>
      </c>
      <c r="R32" s="85"/>
      <c r="S32" s="86" t="s">
        <v>93</v>
      </c>
      <c r="T32" s="162" t="s">
        <v>94</v>
      </c>
      <c r="U32" s="146"/>
      <c r="V32" s="126">
        <f>C40/V31</f>
        <v>42.798987787435358</v>
      </c>
      <c r="W32" s="126">
        <f>E40/V31</f>
        <v>24.205083067444164</v>
      </c>
      <c r="X32" s="153" t="s">
        <v>95</v>
      </c>
      <c r="Y32" s="154"/>
      <c r="Z32" s="7"/>
      <c r="AA32" s="7"/>
    </row>
    <row r="33" spans="2:27" s="27" customFormat="1" ht="270" customHeight="1" thickBot="1">
      <c r="B33" s="56" t="s">
        <v>96</v>
      </c>
      <c r="C33" s="95">
        <f>C30</f>
        <v>5999057.291666667</v>
      </c>
      <c r="D33" s="94">
        <f>C33/C33</f>
        <v>1</v>
      </c>
      <c r="E33" s="95">
        <f>E30</f>
        <v>462828.02</v>
      </c>
      <c r="F33" s="94">
        <f>E33/$E$33</f>
        <v>1</v>
      </c>
      <c r="G33" s="98">
        <f>C33-E33</f>
        <v>5536229.2716666665</v>
      </c>
      <c r="H33" s="94">
        <f>(E33-C33)/C33</f>
        <v>-0.92284987498903903</v>
      </c>
      <c r="I33" s="56" t="s">
        <v>97</v>
      </c>
      <c r="J33" s="95">
        <f>J32</f>
        <v>9616238.5700000003</v>
      </c>
      <c r="K33" s="94">
        <f>J33/$J$33</f>
        <v>1</v>
      </c>
      <c r="L33" s="95">
        <f>L32+L24</f>
        <v>9660738</v>
      </c>
      <c r="M33" s="94">
        <f>L33/$L$33</f>
        <v>1</v>
      </c>
      <c r="N33" s="116">
        <f>L33-J33</f>
        <v>44499.429999999702</v>
      </c>
      <c r="O33" s="94">
        <f>(J33-L33)/J33</f>
        <v>-4.6275297431602408E-3</v>
      </c>
      <c r="R33" s="82"/>
      <c r="S33" s="82" t="s">
        <v>98</v>
      </c>
      <c r="T33" s="158" t="s">
        <v>99</v>
      </c>
      <c r="U33" s="159"/>
      <c r="V33" s="127">
        <f>(V29+V32)-V30</f>
        <v>36.910977933108029</v>
      </c>
      <c r="W33" s="127">
        <f>(W29+W32)-W30</f>
        <v>-39.693890239450283</v>
      </c>
      <c r="X33" s="158" t="s">
        <v>100</v>
      </c>
      <c r="Y33" s="159"/>
      <c r="Z33" s="7"/>
      <c r="AA33" s="7"/>
    </row>
    <row r="34" spans="2:27" ht="150" customHeight="1">
      <c r="B34" s="18"/>
      <c r="F34" s="22"/>
      <c r="R34" s="27"/>
      <c r="S34" s="27"/>
      <c r="T34" s="27"/>
      <c r="U34" s="27"/>
      <c r="V34" s="27"/>
      <c r="W34" s="27"/>
      <c r="X34" s="27"/>
      <c r="Y34" s="27"/>
    </row>
    <row r="35" spans="2:27" ht="255" customHeight="1">
      <c r="B35" s="18"/>
      <c r="C35" s="173" t="s">
        <v>101</v>
      </c>
      <c r="D35" s="151"/>
      <c r="E35" s="150"/>
      <c r="F35" s="152"/>
      <c r="L35" s="189">
        <f>E33-L33</f>
        <v>-9197909.9800000004</v>
      </c>
    </row>
    <row r="36" spans="2:27" ht="150" customHeight="1">
      <c r="B36" s="7"/>
      <c r="C36" s="58"/>
      <c r="D36" s="58"/>
      <c r="E36" s="58"/>
      <c r="F36" s="58"/>
      <c r="G36" s="58"/>
      <c r="H36" s="58"/>
    </row>
    <row r="37" spans="2:27" ht="150" customHeight="1">
      <c r="B37" s="7"/>
      <c r="C37" s="186" t="s">
        <v>10</v>
      </c>
      <c r="D37" s="176" t="s">
        <v>102</v>
      </c>
      <c r="E37" s="186" t="s">
        <v>8</v>
      </c>
      <c r="F37" s="176" t="s">
        <v>103</v>
      </c>
      <c r="G37" s="167" t="s">
        <v>12</v>
      </c>
      <c r="H37" s="168"/>
    </row>
    <row r="38" spans="2:27" ht="200.25" customHeight="1">
      <c r="B38" s="70" t="s">
        <v>104</v>
      </c>
      <c r="C38" s="166"/>
      <c r="D38" s="177"/>
      <c r="E38" s="166"/>
      <c r="F38" s="177"/>
      <c r="G38" s="115" t="s">
        <v>15</v>
      </c>
      <c r="H38" s="115" t="s">
        <v>14</v>
      </c>
    </row>
    <row r="39" spans="2:27" ht="180" customHeight="1">
      <c r="B39" s="64" t="s">
        <v>105</v>
      </c>
      <c r="C39" s="139">
        <v>1200000</v>
      </c>
      <c r="D39" s="92">
        <f>C39/$C$39</f>
        <v>1</v>
      </c>
      <c r="E39" s="138">
        <v>298000</v>
      </c>
      <c r="F39" s="99">
        <f>E39/$E$39</f>
        <v>1</v>
      </c>
      <c r="G39" s="101">
        <f>E39-C39</f>
        <v>-902000</v>
      </c>
      <c r="H39" s="102">
        <f>(E39-C39)/C39</f>
        <v>-0.75166666666666671</v>
      </c>
    </row>
    <row r="40" spans="2:27" ht="180" customHeight="1">
      <c r="B40" s="64" t="s">
        <v>106</v>
      </c>
      <c r="C40" s="139">
        <v>389000</v>
      </c>
      <c r="D40" s="92">
        <f>C40/$C$39</f>
        <v>0.32416666666666666</v>
      </c>
      <c r="E40" s="138">
        <v>220000</v>
      </c>
      <c r="F40" s="99">
        <f>E40/$E$39</f>
        <v>0.73825503355704702</v>
      </c>
      <c r="G40" s="103">
        <f>E40-C40</f>
        <v>-169000</v>
      </c>
      <c r="H40" s="104">
        <f>(E40-C40)/C40</f>
        <v>-0.43444730077120824</v>
      </c>
    </row>
    <row r="41" spans="2:27" ht="180" customHeight="1">
      <c r="B41" s="65" t="s">
        <v>107</v>
      </c>
      <c r="C41" s="139">
        <v>811000</v>
      </c>
      <c r="D41" s="92">
        <f>C41/$C$39</f>
        <v>0.67583333333333329</v>
      </c>
      <c r="E41" s="138">
        <v>78000</v>
      </c>
      <c r="F41" s="99">
        <f>E41/$E$39</f>
        <v>0.26174496644295303</v>
      </c>
      <c r="G41" s="103">
        <f>E41-C41</f>
        <v>-733000</v>
      </c>
      <c r="H41" s="104">
        <f>(E41-C41)/C41</f>
        <v>-0.90382244143033297</v>
      </c>
    </row>
    <row r="42" spans="2:27" ht="195" customHeight="1">
      <c r="B42" s="66" t="s">
        <v>108</v>
      </c>
      <c r="C42" s="71"/>
      <c r="D42" s="71"/>
      <c r="E42" s="72"/>
      <c r="F42" s="88"/>
      <c r="G42" s="89"/>
      <c r="H42" s="89"/>
    </row>
    <row r="43" spans="2:27" ht="180" customHeight="1">
      <c r="B43" s="64" t="s">
        <v>109</v>
      </c>
      <c r="C43" s="140">
        <v>6000</v>
      </c>
      <c r="D43" s="92">
        <f t="shared" ref="D43:D48" si="3">C43/$C$39</f>
        <v>5.0000000000000001E-3</v>
      </c>
      <c r="E43" s="138">
        <v>10000</v>
      </c>
      <c r="F43" s="99">
        <f t="shared" ref="F43:F48" si="4">E43/$E$39</f>
        <v>3.3557046979865772E-2</v>
      </c>
      <c r="G43" s="105">
        <f t="shared" ref="G43:G48" si="5">E43-C43</f>
        <v>4000</v>
      </c>
      <c r="H43" s="104">
        <f t="shared" ref="H43:H48" si="6">(E43-C43)/C43</f>
        <v>0.66666666666666663</v>
      </c>
    </row>
    <row r="44" spans="2:27" ht="180" customHeight="1">
      <c r="B44" s="65" t="s">
        <v>110</v>
      </c>
      <c r="C44" s="140">
        <v>805000</v>
      </c>
      <c r="D44" s="92">
        <f t="shared" si="3"/>
        <v>0.67083333333333328</v>
      </c>
      <c r="E44" s="138">
        <v>90000</v>
      </c>
      <c r="F44" s="99">
        <f t="shared" si="4"/>
        <v>0.30201342281879195</v>
      </c>
      <c r="G44" s="105">
        <f t="shared" si="5"/>
        <v>-715000</v>
      </c>
      <c r="H44" s="104">
        <f t="shared" si="6"/>
        <v>-0.88819875776397517</v>
      </c>
    </row>
    <row r="45" spans="2:27" ht="180" customHeight="1">
      <c r="B45" s="67" t="s">
        <v>111</v>
      </c>
      <c r="C45" s="140">
        <v>5000</v>
      </c>
      <c r="D45" s="92">
        <f t="shared" si="3"/>
        <v>4.1666666666666666E-3</v>
      </c>
      <c r="E45" s="138">
        <v>200000</v>
      </c>
      <c r="F45" s="99">
        <f t="shared" si="4"/>
        <v>0.67114093959731547</v>
      </c>
      <c r="G45" s="105">
        <f t="shared" si="5"/>
        <v>195000</v>
      </c>
      <c r="H45" s="104">
        <f t="shared" si="6"/>
        <v>39</v>
      </c>
    </row>
    <row r="46" spans="2:27" ht="180" customHeight="1">
      <c r="B46" s="64" t="s">
        <v>112</v>
      </c>
      <c r="C46" s="140">
        <v>810000</v>
      </c>
      <c r="D46" s="92">
        <f t="shared" si="3"/>
        <v>0.67500000000000004</v>
      </c>
      <c r="E46" s="138">
        <v>80000</v>
      </c>
      <c r="F46" s="99">
        <f t="shared" si="4"/>
        <v>0.26845637583892618</v>
      </c>
      <c r="G46" s="105">
        <f t="shared" si="5"/>
        <v>-730000</v>
      </c>
      <c r="H46" s="104">
        <f t="shared" si="6"/>
        <v>-0.90123456790123457</v>
      </c>
    </row>
    <row r="47" spans="2:27" ht="180" customHeight="1">
      <c r="B47" s="64" t="s">
        <v>113</v>
      </c>
      <c r="C47" s="140">
        <v>295200</v>
      </c>
      <c r="D47" s="92">
        <f t="shared" si="3"/>
        <v>0.246</v>
      </c>
      <c r="E47" s="138">
        <v>1235</v>
      </c>
      <c r="F47" s="99">
        <f t="shared" si="4"/>
        <v>4.144295302013423E-3</v>
      </c>
      <c r="G47" s="105">
        <f t="shared" si="5"/>
        <v>-293965</v>
      </c>
      <c r="H47" s="104">
        <f t="shared" si="6"/>
        <v>-0.99581639566395663</v>
      </c>
    </row>
    <row r="48" spans="2:27" ht="180" customHeight="1" thickBot="1">
      <c r="B48" s="68" t="s">
        <v>114</v>
      </c>
      <c r="C48" s="141">
        <v>514800</v>
      </c>
      <c r="D48" s="94">
        <f t="shared" si="3"/>
        <v>0.42899999999999999</v>
      </c>
      <c r="E48" s="142">
        <v>80000</v>
      </c>
      <c r="F48" s="100">
        <f t="shared" si="4"/>
        <v>0.26845637583892618</v>
      </c>
      <c r="G48" s="106">
        <f t="shared" si="5"/>
        <v>-434800</v>
      </c>
      <c r="H48" s="107">
        <f t="shared" si="6"/>
        <v>-0.84459984459984461</v>
      </c>
    </row>
    <row r="49" spans="2:77" ht="150" customHeight="1">
      <c r="B49" s="18"/>
      <c r="C49" s="19"/>
      <c r="D49" s="11"/>
      <c r="E49" s="7"/>
      <c r="F49" s="12"/>
      <c r="G49" s="7"/>
    </row>
    <row r="50" spans="2:77" ht="408" customHeight="1">
      <c r="B50" s="180" t="s">
        <v>115</v>
      </c>
      <c r="C50" s="150"/>
      <c r="D50" s="151"/>
      <c r="E50" s="150"/>
      <c r="F50" s="152"/>
      <c r="G50" s="152"/>
      <c r="H50" s="152"/>
      <c r="I50" s="150"/>
      <c r="J50" s="150"/>
      <c r="K50" s="152"/>
      <c r="L50" s="152"/>
      <c r="M50" s="152"/>
      <c r="N50" s="152"/>
      <c r="O50" s="152"/>
      <c r="P50" s="150"/>
      <c r="Q50" s="181"/>
      <c r="R50" s="174"/>
      <c r="S50" s="174"/>
      <c r="T50" s="182"/>
      <c r="U50" s="152"/>
      <c r="V50" s="182"/>
      <c r="W50" s="152"/>
      <c r="X50" s="152"/>
      <c r="Y50" s="182"/>
    </row>
    <row r="51" spans="2:77" ht="150" customHeight="1">
      <c r="F51" s="12"/>
      <c r="G51" s="7"/>
      <c r="BY51" s="1" t="s">
        <v>116</v>
      </c>
    </row>
    <row r="52" spans="2:77" ht="80.25" customHeight="1">
      <c r="F52" s="7"/>
      <c r="G52" s="7"/>
    </row>
    <row r="53" spans="2:77" ht="185" customHeight="1">
      <c r="B53" s="144"/>
    </row>
    <row r="54" spans="2:77" ht="80.25" customHeight="1"/>
    <row r="55" spans="2:77" ht="118" customHeight="1">
      <c r="B55" s="143"/>
    </row>
    <row r="56" spans="2:77" ht="80.25" customHeight="1"/>
    <row r="57" spans="2:77" ht="80.25" customHeight="1"/>
    <row r="58" spans="2:77" ht="80.25" customHeight="1"/>
  </sheetData>
  <sheetProtection sheet="1" formatCells="0" formatColumns="0" formatRows="0" insertColumns="0" insertRows="0" deleteColumns="0" deleteRows="0" sort="0" autoFilter="0" pivotTables="0"/>
  <mergeCells count="60">
    <mergeCell ref="B50:Y50"/>
    <mergeCell ref="X26:Y26"/>
    <mergeCell ref="T31:U31"/>
    <mergeCell ref="L11:L12"/>
    <mergeCell ref="T16:U16"/>
    <mergeCell ref="X25:Y25"/>
    <mergeCell ref="T19:U19"/>
    <mergeCell ref="C37:C38"/>
    <mergeCell ref="T28:U28"/>
    <mergeCell ref="E37:E38"/>
    <mergeCell ref="X31:Y31"/>
    <mergeCell ref="X22:Y22"/>
    <mergeCell ref="X27:Y27"/>
    <mergeCell ref="D37:D38"/>
    <mergeCell ref="T23:U23"/>
    <mergeCell ref="X14:Y14"/>
    <mergeCell ref="F37:F38"/>
    <mergeCell ref="T22:U22"/>
    <mergeCell ref="T17:U17"/>
    <mergeCell ref="G37:H37"/>
    <mergeCell ref="T18:U18"/>
    <mergeCell ref="C11:C12"/>
    <mergeCell ref="E11:E12"/>
    <mergeCell ref="X18:Y18"/>
    <mergeCell ref="T21:U21"/>
    <mergeCell ref="J26:J27"/>
    <mergeCell ref="R12:S12"/>
    <mergeCell ref="X30:Y30"/>
    <mergeCell ref="L26:L27"/>
    <mergeCell ref="T26:U26"/>
    <mergeCell ref="X24:Y24"/>
    <mergeCell ref="C35:F35"/>
    <mergeCell ref="X20:Y20"/>
    <mergeCell ref="X15:Y15"/>
    <mergeCell ref="X33:Y33"/>
    <mergeCell ref="X32:Y32"/>
    <mergeCell ref="X23:Y23"/>
    <mergeCell ref="X17:Y17"/>
    <mergeCell ref="J11:J12"/>
    <mergeCell ref="X16:Y16"/>
    <mergeCell ref="T25:U25"/>
    <mergeCell ref="X28:Y28"/>
    <mergeCell ref="X19:Y19"/>
    <mergeCell ref="X29:Y29"/>
    <mergeCell ref="T33:U33"/>
    <mergeCell ref="T29:U29"/>
    <mergeCell ref="G11:H11"/>
    <mergeCell ref="T20:U20"/>
    <mergeCell ref="T32:U32"/>
    <mergeCell ref="T14:U14"/>
    <mergeCell ref="N26:O26"/>
    <mergeCell ref="X21:Y21"/>
    <mergeCell ref="B2:M2"/>
    <mergeCell ref="T30:U30"/>
    <mergeCell ref="N11:O11"/>
    <mergeCell ref="T24:U24"/>
    <mergeCell ref="T15:U15"/>
    <mergeCell ref="B3:M3"/>
    <mergeCell ref="T3:W6"/>
    <mergeCell ref="X9:Y9"/>
  </mergeCells>
  <dataValidations count="16">
    <dataValidation showInputMessage="1" promptTitle="Razón corriente" prompt="Mide si la empresa puede pagar sus deudas de corto plazo con el capital corriente (activo corriente / pasivo corriente)." sqref="S15" xr:uid="{00000000-0002-0000-0000-000000000000}"/>
    <dataValidation showInputMessage="1" promptTitle="Prueba ácida" prompt="Similar a la razón corriente, pero sin contar inventarios; muestra la capacidad de pago más inmediata." sqref="S16" xr:uid="{00000000-0002-0000-0000-000001000000}"/>
    <dataValidation showInputMessage="1" promptTitle="Capital de trabajo" prompt="Activo corriente − pasivo corriente: diferencia entre lo que la empresa tiene a corto plazo y lo que debe a corto plazo." sqref="S17" xr:uid="{00000000-0002-0000-0000-000002000000}"/>
    <dataValidation showInputMessage="1" promptTitle="Endeudamiento" prompt="Indica qué parte de los activos está financiada con deuda." sqref="S19" xr:uid="{00000000-0002-0000-0000-000003000000}"/>
    <dataValidation showInputMessage="1" promptTitle="Apalancamiento financiero" prompt="Muestra cuánto usa la empresa el dinero prestado para financiar sus operaciones." sqref="S20" xr:uid="{00000000-0002-0000-0000-000004000000}"/>
    <dataValidation showInputMessage="1" promptTitle="Cobertura de intereses" prompt="Señala cuántas veces la empresa puede pagar sus intereses con sus ganancias." sqref="S21" xr:uid="{00000000-0002-0000-0000-000005000000}"/>
    <dataValidation showInputMessage="1" promptTitle="ROA" prompt="Retorno sobre los activos: mide qué tan bien la empresa usa sus activos para generar ganancias." sqref="S23" xr:uid="{00000000-0002-0000-0000-000006000000}"/>
    <dataValidation showInputMessage="1" promptTitle="ROE" prompt="Retorno sobre el capital: indica cuánto obtienen los dueños sobre su inversión." sqref="S24" xr:uid="{00000000-0002-0000-0000-000007000000}"/>
    <dataValidation showInputMessage="1" promptTitle="Rentabilidad sobre ventas" prompt="Porcentaje de las ventas que se convierte en ganancia." sqref="S25" xr:uid="{00000000-0002-0000-0000-000008000000}"/>
    <dataValidation showInputMessage="1" promptTitle="Utilidad de operación a ventas" prompt="Indica qué parte de las ventas queda como ganancia operativa (antes de intereses e impuestos)." sqref="S26" xr:uid="{00000000-0002-0000-0000-000009000000}"/>
    <dataValidation showInputMessage="1" promptTitle="Rotación del activo total" prompt="Señala la eficiencia de la empresa para usar sus activos y generar ventas." sqref="S28" xr:uid="{00000000-0002-0000-0000-00000A000000}"/>
    <dataValidation showInputMessage="1" promptTitle="Rotación de cuentas por cobrar" prompt="Indica el tiempo en días que la empresa cobra a sus clientes." sqref="S29" xr:uid="{00000000-0002-0000-0000-00000B000000}"/>
    <dataValidation showInputMessage="1" promptTitle="Rotación de proveedores" prompt="Mide el tiempo en días que la empresa paga a sus proveedores." sqref="S30" xr:uid="{00000000-0002-0000-0000-00000C000000}"/>
    <dataValidation showInputMessage="1" promptTitle="Inventario promedio" prompt="Valor del inventario en un determinado tiempo." sqref="S31" xr:uid="{00000000-0002-0000-0000-00000D000000}"/>
    <dataValidation showInputMessage="1" promptTitle="Rotación de inventario" prompt="Cuántas veces al año la empresa vacía y vuelve a llenar su almacén." sqref="S32" xr:uid="{00000000-0002-0000-0000-00000E000000}"/>
    <dataValidation showInputMessage="1" promptTitle="Ciclo financiero" prompt="Total de días que pasa desde que la empresa compra materia prima hasta que cobra el dinero por la venta del producto final." sqref="S33" xr:uid="{00000000-0002-0000-0000-00000F000000}"/>
  </dataValidations>
  <pageMargins left="0.70866141732283472" right="0.70866141732283472" top="0.74803149606299213" bottom="0.74803149606299213" header="0.31496062992125978" footer="0.31496062992125978"/>
  <pageSetup paperSize="9" scale="10" fitToHeight="2"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Salud financiera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ALFONSO MARIN CANO</cp:lastModifiedBy>
  <dcterms:created xsi:type="dcterms:W3CDTF">2023-11-06T06:53:42Z</dcterms:created>
  <dcterms:modified xsi:type="dcterms:W3CDTF">2026-05-15T00:10:13Z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